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 activeTab="1"/>
  </bookViews>
  <sheets>
    <sheet name="Дефектовка" sheetId="1" r:id="rId1"/>
    <sheet name="Смета" sheetId="4" r:id="rId2"/>
    <sheet name="Счёт №1" sheetId="7" r:id="rId3"/>
    <sheet name="КС-2 №1" sheetId="5" r:id="rId4"/>
    <sheet name="КС-3 №1" sheetId="6" r:id="rId5"/>
    <sheet name="Счёт-фактура № 24" sheetId="8" r:id="rId6"/>
    <sheet name="Счёт №2" sheetId="9" r:id="rId7"/>
  </sheets>
  <definedNames>
    <definedName name="AddAddres" localSheetId="1">Смета!$GR$8</definedName>
    <definedName name="AddresObjekta" localSheetId="1">Смета!$U$2</definedName>
    <definedName name="AddresPodr" localSheetId="2">'Счёт №1'!$D$3</definedName>
    <definedName name="AddresPodr" localSheetId="6">'Счёт №2'!$D$3</definedName>
    <definedName name="AddresPokupatel" localSheetId="5">'Счёт-фактура № 24'!$A$16</definedName>
    <definedName name="AddresProdavza" localSheetId="5">'Счёт-фактура № 24'!$A$10</definedName>
    <definedName name="AddresStroyki" localSheetId="3">'КС-2 №1'!$U$1</definedName>
    <definedName name="AddresStroyki" localSheetId="4">'КС-3 №1'!$GR$6</definedName>
    <definedName name="BankPoluch" localSheetId="2">'Счёт №1'!$A$8</definedName>
    <definedName name="BankPoluch" localSheetId="6">'Счёт №2'!$A$8</definedName>
    <definedName name="BIK" localSheetId="2">'Счёт №1'!$V$8</definedName>
    <definedName name="BIK" localSheetId="6">'Счёт №2'!$V$8</definedName>
    <definedName name="BottomKomment" localSheetId="2">'Счёт №1'!$A$32</definedName>
    <definedName name="BottomKomment" localSheetId="6">'Счёт №2'!$A$32</definedName>
    <definedName name="Buhgalter" localSheetId="2">'Счёт №1'!$I$45</definedName>
    <definedName name="Buhgalter" localSheetId="6">'Счёт №2'!$I$45</definedName>
    <definedName name="DataDog" localSheetId="3">'КС-2 №1'!$H$17</definedName>
    <definedName name="DataDog" localSheetId="4">'КС-3 №1'!$BN$17</definedName>
    <definedName name="DataDog" localSheetId="5">'Счёт-фактура № 24'!$HA$2</definedName>
    <definedName name="DataDogovora" localSheetId="1">Смета!$U$3</definedName>
    <definedName name="DataDogovora" localSheetId="2">'Счёт №1'!$AV$2</definedName>
    <definedName name="DataDogovora" localSheetId="6">'Счёт №2'!$AV$2</definedName>
    <definedName name="DataDopSogl" localSheetId="1">Смета!$W$3</definedName>
    <definedName name="DataIspravlenie" localSheetId="5">'Счёт-фактура № 24'!$HB$7</definedName>
    <definedName name="DataKC2" localSheetId="3">'КС-2 №1'!$E$22</definedName>
    <definedName name="DataKC3" localSheetId="4">'КС-3 №1'!$BC$23</definedName>
    <definedName name="DataPodpisiEstimate" localSheetId="1">Смета!$X$1</definedName>
    <definedName name="DataScheta" localSheetId="2">'Счёт №1'!$AU$2</definedName>
    <definedName name="DataScheta" localSheetId="6">'Счёт №2'!$AU$2</definedName>
    <definedName name="DataSchetFaktura" localSheetId="5">'Счёт-фактура № 24'!$HB$6</definedName>
    <definedName name="DefName" localSheetId="0">Дефектовка!$A$5</definedName>
    <definedName name="FillRowInvestor" localSheetId="3">'КС-2 №1'!$R$3</definedName>
    <definedName name="FillRowInvestor" localSheetId="4">'КС-3 №1'!$GR$3</definedName>
    <definedName name="FIOBuhgalter" localSheetId="5">'Счёт-фактура № 24'!$EG$25</definedName>
    <definedName name="FIOIP" localSheetId="5">'Счёт-фактура № 24'!$BG$27</definedName>
    <definedName name="FIORukovoditel" localSheetId="5">'Счёт-фактура № 24'!$AY$25</definedName>
    <definedName name="FirstRow" localSheetId="5">'Счёт-фактура № 24'!$B$22</definedName>
    <definedName name="FormatEstimate" localSheetId="1">Смета!$GR$2</definedName>
    <definedName name="GruzoOtprav" localSheetId="5">'Счёт-фактура № 24'!$A$12</definedName>
    <definedName name="GruzoPoluch" localSheetId="2">'Счёт №1'!$H$23</definedName>
    <definedName name="GruzoPoluch" localSheetId="6">'Счёт №2'!$H$23</definedName>
    <definedName name="GruzoPoluch" localSheetId="5">'Счёт-фактура № 24'!$A$13</definedName>
    <definedName name="IdDefektovki" localSheetId="0">Дефектовка!$GR$2</definedName>
    <definedName name="IdDokumenta" localSheetId="2">'Счёт №1'!$GR$4</definedName>
    <definedName name="IdDokumenta" localSheetId="6">'Счёт №2'!$GR$4</definedName>
    <definedName name="IdDokumenta" localSheetId="5">'Счёт-фактура № 24'!$GR$3</definedName>
    <definedName name="IdEstimate" localSheetId="1">Смета!$GR$3</definedName>
    <definedName name="IdKC2" localSheetId="3">'КС-2 №1'!$GR$4</definedName>
    <definedName name="IdKC3" localSheetId="3">'КС-2 №1'!$GR$5</definedName>
    <definedName name="IdKC3" localSheetId="4">'КС-3 №1'!$GS$4</definedName>
    <definedName name="IdParentEst" localSheetId="3">'КС-2 №1'!$GR$2</definedName>
    <definedName name="IdParentKC3" localSheetId="5">'Счёт-фактура № 24'!$GR$5</definedName>
    <definedName name="INN" localSheetId="2">'Счёт №1'!$C$11</definedName>
    <definedName name="INN" localSheetId="6">'Счёт №2'!$C$11</definedName>
    <definedName name="INNKPPPokupatel" localSheetId="5">'Счёт-фактура № 24'!$A$17</definedName>
    <definedName name="INNKPPProdavza" localSheetId="5">'Счёт-фактура № 24'!$A$11</definedName>
    <definedName name="Investor" localSheetId="3">'КС-2 №1'!$V$4</definedName>
    <definedName name="Investor" localSheetId="4">'КС-3 №1'!$GR$7</definedName>
    <definedName name="Ispravlenie" localSheetId="5">'Счёт-фактура № 24'!$A$7</definedName>
    <definedName name="Itog" localSheetId="5">'Счёт-фактура № 24'!$DL$23</definedName>
    <definedName name="ItogBezNDS" localSheetId="4">'КС-3 №1'!$BP$35</definedName>
    <definedName name="Itogo" localSheetId="2">'Счёт №1'!$AG$27</definedName>
    <definedName name="Itogo" localSheetId="6">'Счёт №2'!$AG$27</definedName>
    <definedName name="ItogoPoRazdelam" localSheetId="0">Дефектовка!$J$71</definedName>
    <definedName name="ItogoPoRazdelam" localSheetId="3">'КС-2 №1'!$H$78</definedName>
    <definedName name="ItogoPoRazdelam" localSheetId="1">Смета!$F$64</definedName>
    <definedName name="ItogoPoRazdelam1" localSheetId="0">Дефектовка!$J$62</definedName>
    <definedName name="ItogoStoimostMaterialov" localSheetId="0">Дефектовка!$J$64</definedName>
    <definedName name="ItogoStoimostMaterialov" localSheetId="3">'КС-2 №1'!$H$80</definedName>
    <definedName name="ItogoStoimostMaterialov" localSheetId="1">Смета!$F$66</definedName>
    <definedName name="ItogoStoimostRabot" localSheetId="0">Дефектовка!$J$63</definedName>
    <definedName name="ItogoStoimostRabot" localSheetId="3">'КС-2 №1'!$H$79</definedName>
    <definedName name="ItogoStoimostRabot" localSheetId="1">Смета!$F$65</definedName>
    <definedName name="ItogPoAktu" localSheetId="4">'КС-3 №1'!$BP$37</definedName>
    <definedName name="ItogPoSchetu" localSheetId="2">'Счёт №1'!$AG$29</definedName>
    <definedName name="ItogPoSchetu" localSheetId="6">'Счёт №2'!$AG$29</definedName>
    <definedName name="KoeffForMaterial" localSheetId="0">Дефектовка!$C$2</definedName>
    <definedName name="KoeffForPrice" localSheetId="0">Дефектовка!$C$1</definedName>
    <definedName name="KorrSchet" localSheetId="2">'Счёт №1'!$V$9</definedName>
    <definedName name="KorrSchet" localSheetId="6">'Счёт №2'!$V$9</definedName>
    <definedName name="KPP" localSheetId="2">'Счёт №1'!$L$11</definedName>
    <definedName name="KPP" localSheetId="6">'Счёт №2'!$L$11</definedName>
    <definedName name="LabelDataPodpisiPodrjadschika" localSheetId="1">Смета!$C$4</definedName>
    <definedName name="LabelDataPodpisiZakazschika" localSheetId="1">Смета!$A$4</definedName>
    <definedName name="LabelEstimate" localSheetId="1">Смета!$A$5</definedName>
    <definedName name="LabelInvestor" localSheetId="3">'КС-2 №1'!$C$6</definedName>
    <definedName name="LabelInvestor" localSheetId="4">'КС-3 №1'!$I$7</definedName>
    <definedName name="LabelItogoPoSmete" localSheetId="1">Смета!$F$9</definedName>
    <definedName name="LabelItogoStMater" localSheetId="1">Смета!$F$11</definedName>
    <definedName name="LabelItogoStRabot" localSheetId="1">Смета!$F$10</definedName>
    <definedName name="LabelKDogovoru" localSheetId="1">Смета!$A$8</definedName>
    <definedName name="LabelNaimenovanie" localSheetId="1">Смета!$A$6</definedName>
    <definedName name="LabelPodpisPodrjadschika" localSheetId="1">Смета!$C$3</definedName>
    <definedName name="LabelPodpisZakazschika" localSheetId="1">Смета!$A$3</definedName>
    <definedName name="LabelPodrjadchik" localSheetId="3">'КС-2 №1'!$C$10</definedName>
    <definedName name="LabelPodrjadchik" localSheetId="4">'КС-3 №1'!$I$11</definedName>
    <definedName name="LabelPodrjadschik" localSheetId="1">Смета!$C$2</definedName>
    <definedName name="LabelPrilogenie" localSheetId="1">Смета!$A$7</definedName>
    <definedName name="LabelStroyka" localSheetId="3">'КС-2 №1'!$C$12</definedName>
    <definedName name="LabelStroyka" localSheetId="4">'КС-3 №1'!$I$13</definedName>
    <definedName name="LabelUrovenPrice" localSheetId="1">Смета!$A$11</definedName>
    <definedName name="LabelZakazchik" localSheetId="3">'КС-2 №1'!$C$8</definedName>
    <definedName name="LabelZakazchik" localSheetId="4">'КС-3 №1'!$I$9</definedName>
    <definedName name="LabelZakazschik" localSheetId="1">Смета!$A$2</definedName>
    <definedName name="LastRowDefektovki" localSheetId="0">Дефектовка!$P$77</definedName>
    <definedName name="LastRowEstimate" localSheetId="1">Смета!$P$71</definedName>
    <definedName name="LastRowKC2" localSheetId="3">'КС-2 №1'!$P$85</definedName>
    <definedName name="MaterialsPlusLimZatr" localSheetId="1">Смета!$GR$6</definedName>
    <definedName name="Naimenovanie" localSheetId="2">'Счёт №1'!$B$26</definedName>
    <definedName name="Naimenovanie" localSheetId="6">'Счёт №2'!$B$26</definedName>
    <definedName name="NaimenovanieRabot" localSheetId="1">Смета!$V$1</definedName>
    <definedName name="NameGruzoOtprav" localSheetId="5">'Счёт-фактура № 24'!$HA$12</definedName>
    <definedName name="NameGruzoPoluch" localSheetId="5">'Счёт-фактура № 24'!$HA$13</definedName>
    <definedName name="NameObjekt" localSheetId="1">Смета!$T$2</definedName>
    <definedName name="NameParentKC3" localSheetId="5">'Счёт-фактура № 24'!$GR$6</definedName>
    <definedName name="NamePodr" localSheetId="2">'Счёт №1'!$A$1</definedName>
    <definedName name="NamePodr" localSheetId="6">'Счёт №2'!$A$1</definedName>
    <definedName name="NamePodrjadschika" localSheetId="1">Смета!$T$4</definedName>
    <definedName name="NamePokupatel" localSheetId="5">'Счёт-фактура № 24'!$HA$15</definedName>
    <definedName name="NamePoluch" localSheetId="2">'Счёт №1'!$A$12</definedName>
    <definedName name="NamePoluch" localSheetId="6">'Счёт №2'!$A$12</definedName>
    <definedName name="NameProdavez" localSheetId="5">'Счёт-фактура № 24'!$HA$9</definedName>
    <definedName name="NameShablonDef" localSheetId="0">Дефектовка!$Q$1</definedName>
    <definedName name="NameZakazschika" localSheetId="1">Смета!$U$4</definedName>
    <definedName name="NDS" localSheetId="2">'Счёт №1'!$AG$28</definedName>
    <definedName name="NDS" localSheetId="6">'Счёт №2'!$AG$28</definedName>
    <definedName name="NumDog" localSheetId="3">'КС-2 №1'!$H$16</definedName>
    <definedName name="NumDog" localSheetId="4">'КС-3 №1'!$BN$16</definedName>
    <definedName name="NumDog" localSheetId="5">'Счёт-фактура № 24'!$HA$1</definedName>
    <definedName name="NumDogovora" localSheetId="1">Смета!$T$3</definedName>
    <definedName name="NumDogovora" localSheetId="2">'Счёт №1'!$AV$1</definedName>
    <definedName name="NumDogovora" localSheetId="6">'Счёт №2'!$AV$1</definedName>
    <definedName name="NumDok" localSheetId="3">'КС-2 №1'!$D$22</definedName>
    <definedName name="NumDok" localSheetId="4">'КС-3 №1'!$AR$23</definedName>
    <definedName name="NumDopSogl" localSheetId="1">Смета!$V$3</definedName>
    <definedName name="NumEstimate" localSheetId="1">Смета!$U$1</definedName>
    <definedName name="NumIspravlenie" localSheetId="5">'Счёт-фактура № 24'!$HA$7</definedName>
    <definedName name="NumPril" localSheetId="1">Смета!$W$1</definedName>
    <definedName name="NumScheta" localSheetId="2">'Счёт №1'!$AU$1</definedName>
    <definedName name="NumScheta" localSheetId="6">'Счёт №2'!$AU$1</definedName>
    <definedName name="NumSchetFaktura" localSheetId="5">'Счёт-фактура № 24'!$HA$6</definedName>
    <definedName name="Objekt" localSheetId="3">'КС-2 №1'!$C$14</definedName>
    <definedName name="OGRNIP" localSheetId="5">'Счёт-фактура № 24'!$CL$27</definedName>
    <definedName name="OKPOInvestor" localSheetId="3">'КС-2 №1'!$H$6</definedName>
    <definedName name="OKPOInvestor" localSheetId="4">'КС-3 №1'!$BN$7</definedName>
    <definedName name="OKPOPodrjadchik" localSheetId="3">'КС-2 №1'!$H$9</definedName>
    <definedName name="OKPOPodrjadchik" localSheetId="4">'КС-3 №1'!$BN$10</definedName>
    <definedName name="OKPOZakazchik" localSheetId="3">'КС-2 №1'!$H$7</definedName>
    <definedName name="OKPOZakazchik" localSheetId="4">'КС-3 №1'!$BN$8</definedName>
    <definedName name="OKVDPodrjadchik" localSheetId="3">'КС-2 №1'!$H$15</definedName>
    <definedName name="OKVDPodrjadchik" localSheetId="4">'КС-3 №1'!$BN$14</definedName>
    <definedName name="OtchPeriod_Po" localSheetId="3">'КС-2 №1'!$H$22</definedName>
    <definedName name="OtchPeriod_Po" localSheetId="4">'КС-3 №1'!$BV$23</definedName>
    <definedName name="OtchPeriod_S" localSheetId="3">'КС-2 №1'!$G$22</definedName>
    <definedName name="OtchPeriod_S" localSheetId="4">'КС-3 №1'!$BO$23</definedName>
    <definedName name="PlanStMater" localSheetId="0">Дефектовка!$I$3</definedName>
    <definedName name="PlanStoimost" localSheetId="0">Дефектовка!$J$3</definedName>
    <definedName name="PlanStRabot" localSheetId="0">Дефектовка!$G$3</definedName>
    <definedName name="PlatRaschDok" localSheetId="5">'Счёт-фактура № 24'!$A$14</definedName>
    <definedName name="PlatRaschDokValue" localSheetId="5">'Счёт-фактура № 24'!$HA$14</definedName>
    <definedName name="PodpisPodrjadchika" localSheetId="4">'КС-3 №1'!$V$47</definedName>
    <definedName name="PodpisZakazchika" localSheetId="4">'КС-3 №1'!$V$41</definedName>
    <definedName name="Podrjadchik" localSheetId="3">'КС-2 №1'!$T$4</definedName>
    <definedName name="Podrjadchik" localSheetId="4">'КС-3 №1'!$GR$9</definedName>
    <definedName name="Pokupatel" localSheetId="2">'Счёт №1'!$H$22</definedName>
    <definedName name="Pokupatel" localSheetId="6">'Счёт №2'!$H$22</definedName>
    <definedName name="Pokupatel" localSheetId="5">'Счёт-фактура № 24'!$A$15</definedName>
    <definedName name="PorNumDok" localSheetId="0">Дефектовка!$GR$4</definedName>
    <definedName name="PorNumDok" localSheetId="1">Смета!$GR$5</definedName>
    <definedName name="PorNumDok" localSheetId="2">'Счёт №1'!$AU$4</definedName>
    <definedName name="PorNumDok" localSheetId="6">'Счёт №2'!$AU$4</definedName>
    <definedName name="PorNumDok" localSheetId="5">'Счёт-фактура № 24'!$GR$2</definedName>
    <definedName name="PredstavlenieNDS" localSheetId="0">Дефектовка!$R$1</definedName>
    <definedName name="PredstavlenieNDS" localSheetId="3">'КС-2 №1'!$R$1</definedName>
    <definedName name="PredstavlenieNDS" localSheetId="1">Смета!$R$1</definedName>
    <definedName name="Prinjal" localSheetId="3">'КС-2 №1'!$C$88</definedName>
    <definedName name="PrintSostProv" localSheetId="1">Смета!$GR$7</definedName>
    <definedName name="ProcentAvansa" localSheetId="2">'Счёт №1'!$AW$2</definedName>
    <definedName name="ProcentAvansa" localSheetId="6">'Счёт №2'!$AW$2</definedName>
    <definedName name="Prodavez" localSheetId="5">'Счёт-фактура № 24'!$A$9</definedName>
    <definedName name="ProgrammVersion" localSheetId="0">Дефектовка!$GR$3</definedName>
    <definedName name="ProgrammVersion" localSheetId="3">'КС-2 №1'!$GR$3</definedName>
    <definedName name="ProgrammVersion" localSheetId="4">'КС-3 №1'!$GS$3</definedName>
    <definedName name="ProgrammVersion" localSheetId="1">Смета!$GR$4</definedName>
    <definedName name="ProgrammVersion" localSheetId="2">'Счёт №1'!$GR$3</definedName>
    <definedName name="ProgrammVersion" localSheetId="6">'Счёт №2'!$GR$3</definedName>
    <definedName name="ProgrammVersion" localSheetId="5">'Счёт-фактура № 24'!$GR$4</definedName>
    <definedName name="RaschSchet" localSheetId="2">'Счёт №1'!$V$11</definedName>
    <definedName name="RaschSchet" localSheetId="6">'Счёт №2'!$V$11</definedName>
    <definedName name="Rukovoditel" localSheetId="2">'Счёт №1'!$I$41</definedName>
    <definedName name="Rukovoditel" localSheetId="6">'Счёт №2'!$I$41</definedName>
    <definedName name="Schet" localSheetId="2">'Счёт №1'!$A$18</definedName>
    <definedName name="Schet" localSheetId="6">'Счёт №2'!$A$18</definedName>
    <definedName name="SchetFaktura" localSheetId="5">'Счёт-фактура № 24'!$A$6</definedName>
    <definedName name="Sdal" localSheetId="3">'КС-2 №1'!$C$86</definedName>
    <definedName name="SmStMater" localSheetId="0">Дефектовка!$I$2</definedName>
    <definedName name="SmStoimost" localSheetId="0">Дефектовка!$J$2</definedName>
    <definedName name="SmStRabot" localSheetId="0">Дефектовка!$G$2</definedName>
    <definedName name="StavkaNDS" localSheetId="0">Дефектовка!$Q$1</definedName>
    <definedName name="StavkaNDS" localSheetId="3">'КС-2 №1'!$R$2</definedName>
    <definedName name="StavkaNDS" localSheetId="4">'КС-3 №1'!$GR$2</definedName>
    <definedName name="StavkaNDS" localSheetId="1">Смета!$R$2</definedName>
    <definedName name="StavkaNDS" localSheetId="2">'Счёт №1'!$AU$3</definedName>
    <definedName name="StavkaNDS" localSheetId="6">'Счёт №2'!$AU$3</definedName>
    <definedName name="StavkaNDS" localSheetId="5">'Счёт-фактура № 24'!$HB$1</definedName>
    <definedName name="Stroyka" localSheetId="3">'КС-2 №1'!$T$1</definedName>
    <definedName name="Stroyka" localSheetId="4">'КС-3 №1'!$GR$5</definedName>
    <definedName name="Summa_NDS" localSheetId="3">'КС-2 №1'!$H$85</definedName>
    <definedName name="Summa_VsegoPoAktu" localSheetId="3">'КС-2 №1'!$H$84</definedName>
    <definedName name="SummaDog" localSheetId="5">'Счёт-фактура № 24'!$HA$3</definedName>
    <definedName name="SummaDogovora" localSheetId="2">'Счёт №1'!$AV$3</definedName>
    <definedName name="SummaDogovora" localSheetId="6">'Счёт №2'!$AV$3</definedName>
    <definedName name="SummaNDS" localSheetId="0">Дефектовка!$J$76</definedName>
    <definedName name="SummaNDS" localSheetId="4">'КС-3 №1'!$BP$36</definedName>
    <definedName name="SummaNDS" localSheetId="1">Смета!$F$71</definedName>
    <definedName name="SummaPoDogovoru" localSheetId="3">'КС-2 №1'!$E$24</definedName>
    <definedName name="SummaPoDogovoru" localSheetId="4">'КС-3 №1'!$GR$4</definedName>
    <definedName name="SumProp" localSheetId="2">'Счёт №1'!$A$35</definedName>
    <definedName name="SumProp" localSheetId="6">'Счёт №2'!$A$35</definedName>
    <definedName name="TipDokumenta" localSheetId="0">Дефектовка!$GR$1</definedName>
    <definedName name="TipDokumenta" localSheetId="3">'КС-2 №1'!$GR$1</definedName>
    <definedName name="TipDokumenta" localSheetId="4">'КС-3 №1'!$GR$1</definedName>
    <definedName name="TipDokumenta" localSheetId="1">Смета!$GR$1</definedName>
    <definedName name="TipDokumenta" localSheetId="2">'Счёт №1'!$GR$1</definedName>
    <definedName name="TipDokumenta" localSheetId="6">'Счёт №2'!$GR$1</definedName>
    <definedName name="TipDokumenta" localSheetId="5">'Счёт-фактура № 24'!$GR$1</definedName>
    <definedName name="TopKomment" localSheetId="2">'Счёт №1'!$A$5</definedName>
    <definedName name="TopKomment" localSheetId="6">'Счёт №2'!$A$5</definedName>
    <definedName name="Tsena" localSheetId="2">'Счёт №1'!$AB$26</definedName>
    <definedName name="Tsena" localSheetId="6">'Счёт №2'!$AB$26</definedName>
    <definedName name="TypeEstimate" localSheetId="1">Смета!$T$1</definedName>
    <definedName name="Valuta" localSheetId="5">'Счёт-фактура № 24'!$A$18</definedName>
    <definedName name="ValutaValue" localSheetId="5">'Счёт-фактура № 24'!$HA$18</definedName>
    <definedName name="VidPlatega" localSheetId="2">'Счёт №1'!$AW$1</definedName>
    <definedName name="VidPlatega" localSheetId="6">'Счёт №2'!$AW$1</definedName>
    <definedName name="VsegoNaimenjvaniy" localSheetId="2">'Счёт №1'!$A$34</definedName>
    <definedName name="VsegoNaimenjvaniy" localSheetId="6">'Счёт №2'!$A$34</definedName>
    <definedName name="VsegoPoSmete" localSheetId="0">Дефектовка!$J$75</definedName>
    <definedName name="VsegoPoSmete" localSheetId="1">Смета!$F$70</definedName>
    <definedName name="Zakazchik" localSheetId="3">'КС-2 №1'!$U$4</definedName>
    <definedName name="Zakazchik" localSheetId="4">'КС-3 №1'!$GR$8</definedName>
    <definedName name="ВНС" localSheetId="0">Дефектовка!$C$3</definedName>
    <definedName name="_xlnm.Print_Titles" localSheetId="0">Дефектовка!$7:$7</definedName>
    <definedName name="_xlnm.Print_Titles" localSheetId="3">'КС-2 №1'!$27:$27</definedName>
    <definedName name="_xlnm.Print_Titles" localSheetId="1">Смета!$13:$13</definedName>
    <definedName name="ЛНИ" localSheetId="0">Дефектовка!$C$4</definedName>
    <definedName name="НР" localSheetId="0">Дефектовка!$C$66</definedName>
    <definedName name="НР" localSheetId="1">Смета!#REF!</definedName>
    <definedName name="_xlnm.Print_Area" localSheetId="0">Дефектовка!$A$5:$F$67</definedName>
    <definedName name="_xlnm.Print_Area" localSheetId="3">'КС-2 №1'!$A$1:$H$89</definedName>
    <definedName name="_xlnm.Print_Area" localSheetId="4">'КС-3 №1'!$A$1:$CB$49</definedName>
    <definedName name="_xlnm.Print_Area" localSheetId="1">Смета!$A$1:$F$73</definedName>
    <definedName name="_xlnm.Print_Area" localSheetId="2">'Счёт №1'!$A$1:$AK$45</definedName>
    <definedName name="_xlnm.Print_Area" localSheetId="6">'Счёт №2'!$A$1:$AK$45</definedName>
    <definedName name="_xlnm.Print_Area" localSheetId="5">'Счёт-фактура № 24'!$A$1:$FF$29</definedName>
    <definedName name="УЧП" localSheetId="0">Дефектовка!$J$4</definedName>
    <definedName name="УЧР" localSheetId="0">Дефектовка!$I$4</definedName>
  </definedNames>
  <calcPr calcId="125725"/>
</workbook>
</file>

<file path=xl/calcChain.xml><?xml version="1.0" encoding="utf-8"?>
<calcChain xmlns="http://schemas.openxmlformats.org/spreadsheetml/2006/main">
  <c r="AG28" i="9"/>
  <c r="AG27"/>
  <c r="AG29" s="1"/>
  <c r="BA5"/>
  <c r="BB26"/>
  <c r="DL23" i="8"/>
  <c r="CZ23"/>
  <c r="BV23"/>
  <c r="HA22"/>
  <c r="AG28" i="7"/>
  <c r="AG27"/>
  <c r="AG29" s="1"/>
  <c r="BA5"/>
  <c r="BB26"/>
  <c r="BP37" i="6"/>
  <c r="BP36"/>
  <c r="BP35"/>
  <c r="BP31"/>
  <c r="BC31"/>
  <c r="AP31"/>
  <c r="FC34"/>
  <c r="FB13"/>
  <c r="FB11"/>
  <c r="FB9"/>
  <c r="FB7"/>
  <c r="H85" i="5"/>
  <c r="H84"/>
  <c r="H82"/>
  <c r="H80"/>
  <c r="H79"/>
  <c r="H78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4"/>
  <c r="H32"/>
  <c r="H31"/>
  <c r="H30"/>
  <c r="F11" i="4"/>
  <c r="J76" i="1"/>
  <c r="F71" i="4"/>
  <c r="F70"/>
  <c r="F9" s="1"/>
  <c r="F68"/>
  <c r="F66"/>
  <c r="F65"/>
  <c r="F10" s="1"/>
  <c r="F64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8"/>
  <c r="F17"/>
  <c r="F16"/>
  <c r="H56" i="1"/>
  <c r="I56" s="1"/>
  <c r="F56"/>
  <c r="H55"/>
  <c r="I55" s="1"/>
  <c r="F55"/>
  <c r="H54"/>
  <c r="I54" s="1"/>
  <c r="F54"/>
  <c r="H53"/>
  <c r="I53" s="1"/>
  <c r="F53"/>
  <c r="D43"/>
  <c r="D44" s="1"/>
  <c r="H22"/>
  <c r="I22" s="1"/>
  <c r="H21"/>
  <c r="I21" s="1"/>
  <c r="H29"/>
  <c r="I29" s="1"/>
  <c r="D15"/>
  <c r="D16" s="1"/>
  <c r="D17"/>
  <c r="D22" s="1"/>
  <c r="F22" s="1"/>
  <c r="H20"/>
  <c r="I20" s="1"/>
  <c r="F20"/>
  <c r="H19"/>
  <c r="I19" s="1"/>
  <c r="F19"/>
  <c r="H18"/>
  <c r="I18" s="1"/>
  <c r="H17"/>
  <c r="I17" s="1"/>
  <c r="F17"/>
  <c r="D14"/>
  <c r="H13"/>
  <c r="I13" s="1"/>
  <c r="F13"/>
  <c r="H12"/>
  <c r="I12" s="1"/>
  <c r="F12"/>
  <c r="J56" l="1"/>
  <c r="J55"/>
  <c r="J54"/>
  <c r="J53"/>
  <c r="J20"/>
  <c r="J19"/>
  <c r="J17"/>
  <c r="J13"/>
  <c r="J12"/>
  <c r="F62" i="4"/>
  <c r="D18" i="1"/>
  <c r="F18" s="1"/>
  <c r="D21"/>
  <c r="F21" s="1"/>
  <c r="D45"/>
  <c r="J22"/>
  <c r="H30"/>
  <c r="F30"/>
  <c r="E41"/>
  <c r="E45"/>
  <c r="I45" s="1"/>
  <c r="E44"/>
  <c r="I44" s="1"/>
  <c r="H45"/>
  <c r="H44"/>
  <c r="H46"/>
  <c r="I46" s="1"/>
  <c r="H43"/>
  <c r="F43"/>
  <c r="D40"/>
  <c r="D27"/>
  <c r="D28" s="1"/>
  <c r="H52"/>
  <c r="F52"/>
  <c r="H51"/>
  <c r="F51"/>
  <c r="H50"/>
  <c r="I50" s="1"/>
  <c r="H49"/>
  <c r="I49" s="1"/>
  <c r="H48"/>
  <c r="I48" s="1"/>
  <c r="H47"/>
  <c r="I47" s="1"/>
  <c r="H42"/>
  <c r="I42" s="1"/>
  <c r="H41"/>
  <c r="H40"/>
  <c r="I40" s="1"/>
  <c r="H39"/>
  <c r="I39" s="1"/>
  <c r="H38"/>
  <c r="I38" s="1"/>
  <c r="H37"/>
  <c r="I37" s="1"/>
  <c r="H36"/>
  <c r="I36" s="1"/>
  <c r="H35"/>
  <c r="F35"/>
  <c r="H34"/>
  <c r="I34" s="1"/>
  <c r="H33"/>
  <c r="I33" s="1"/>
  <c r="H32"/>
  <c r="I32" s="1"/>
  <c r="H31"/>
  <c r="F31"/>
  <c r="H28"/>
  <c r="I28" s="1"/>
  <c r="H27"/>
  <c r="I27" s="1"/>
  <c r="H26"/>
  <c r="I26" s="1"/>
  <c r="H25"/>
  <c r="I25" s="1"/>
  <c r="H24"/>
  <c r="I24" s="1"/>
  <c r="H23"/>
  <c r="F23"/>
  <c r="H15"/>
  <c r="I15" s="1"/>
  <c r="H11"/>
  <c r="F11"/>
  <c r="D24"/>
  <c r="D26" s="1"/>
  <c r="F26" s="1"/>
  <c r="I11" l="1"/>
  <c r="J11" s="1"/>
  <c r="I41"/>
  <c r="J51"/>
  <c r="I51"/>
  <c r="J23"/>
  <c r="I23"/>
  <c r="I35"/>
  <c r="J35" s="1"/>
  <c r="I52"/>
  <c r="J52" s="1"/>
  <c r="J43"/>
  <c r="I43"/>
  <c r="J30"/>
  <c r="I30"/>
  <c r="I31"/>
  <c r="J31" s="1"/>
  <c r="J18"/>
  <c r="D29"/>
  <c r="F40"/>
  <c r="D41"/>
  <c r="J21"/>
  <c r="D46"/>
  <c r="F46" s="1"/>
  <c r="D36"/>
  <c r="F36" s="1"/>
  <c r="D32"/>
  <c r="D47"/>
  <c r="D48" s="1"/>
  <c r="J45"/>
  <c r="J44"/>
  <c r="F45"/>
  <c r="J27"/>
  <c r="J36"/>
  <c r="F24"/>
  <c r="J24"/>
  <c r="J26"/>
  <c r="F27"/>
  <c r="J40"/>
  <c r="D38"/>
  <c r="F38" s="1"/>
  <c r="D37"/>
  <c r="F37" s="1"/>
  <c r="D42"/>
  <c r="D25"/>
  <c r="F25" s="1"/>
  <c r="F15"/>
  <c r="F28"/>
  <c r="D49" l="1"/>
  <c r="F49" s="1"/>
  <c r="F47"/>
  <c r="J47"/>
  <c r="J48"/>
  <c r="F29"/>
  <c r="J29"/>
  <c r="F41"/>
  <c r="F44"/>
  <c r="J46"/>
  <c r="J37"/>
  <c r="J38"/>
  <c r="J28"/>
  <c r="J25"/>
  <c r="J15"/>
  <c r="J41"/>
  <c r="D50"/>
  <c r="D39"/>
  <c r="J49" l="1"/>
  <c r="F48"/>
  <c r="F39"/>
  <c r="J39"/>
  <c r="F42"/>
  <c r="J42"/>
  <c r="F32"/>
  <c r="J32"/>
  <c r="F50"/>
  <c r="J50"/>
  <c r="D33"/>
  <c r="D34" s="1"/>
  <c r="F33" l="1"/>
  <c r="F60" s="1"/>
  <c r="F64" s="1"/>
  <c r="J33"/>
  <c r="J60" s="1"/>
  <c r="J64" s="1"/>
  <c r="I2" l="1"/>
  <c r="F34"/>
  <c r="J34"/>
  <c r="J59" s="1"/>
  <c r="I3"/>
  <c r="J63" l="1"/>
  <c r="G2" s="1"/>
  <c r="J58"/>
  <c r="F59"/>
  <c r="F58"/>
  <c r="F62" s="1"/>
  <c r="J62" l="1"/>
  <c r="J71" s="1"/>
  <c r="F63"/>
  <c r="G3" s="1"/>
  <c r="F66"/>
  <c r="F67" s="1"/>
  <c r="J3" s="1"/>
  <c r="J73" l="1"/>
  <c r="J75" s="1"/>
  <c r="J2" s="1"/>
  <c r="J4" s="1"/>
  <c r="I4" s="1"/>
</calcChain>
</file>

<file path=xl/comments1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Сметная стоимость работ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" authorId="0">
      <text>
        <r>
          <rPr>
            <b/>
            <sz val="8"/>
            <color indexed="81"/>
            <rFont val="Tahoma"/>
            <family val="2"/>
            <charset val="204"/>
          </rPr>
          <t>Сметная стоимость материалов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Сметная стоимость:
</t>
        </r>
        <r>
          <rPr>
            <sz val="8"/>
            <color indexed="81"/>
            <rFont val="Tahoma"/>
            <family val="2"/>
            <charset val="204"/>
          </rPr>
          <t xml:space="preserve">Общая стоимость по смете, которая будет сформирована на основе этой дефектовки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Плановая стоимость работ:
</t>
        </r>
        <r>
          <rPr>
            <sz val="8"/>
            <color indexed="81"/>
            <rFont val="Tahoma"/>
            <family val="2"/>
            <charset val="204"/>
          </rPr>
          <t xml:space="preserve">Фактические (плановые) затраты на оплату труда рабочих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Плановая стоимость материалов:</t>
        </r>
        <r>
          <rPr>
            <sz val="8"/>
            <color indexed="81"/>
            <rFont val="Tahoma"/>
            <family val="2"/>
            <charset val="204"/>
          </rPr>
          <t xml:space="preserve">
Фактические (плановые) затраты на покупку материалов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04"/>
          </rPr>
          <t>Плановая стоимость:</t>
        </r>
        <r>
          <rPr>
            <sz val="8"/>
            <color indexed="81"/>
            <rFont val="Tahoma"/>
            <family val="2"/>
            <charset val="204"/>
          </rPr>
          <t xml:space="preserve">
Общая стоимость по текущей дефектовке: работа, материалы + прочие затраты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Условно чистая рентабельность:</t>
        </r>
        <r>
          <rPr>
            <sz val="8"/>
            <color indexed="81"/>
            <rFont val="Tahoma"/>
            <family val="2"/>
            <charset val="204"/>
          </rPr>
          <t xml:space="preserve">
выраженное в процентах отношение условно чистой прибыли к сметной стоимости.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Условно-чистая прибыль: </t>
        </r>
        <r>
          <rPr>
            <sz val="8"/>
            <color indexed="81"/>
            <rFont val="Tahoma"/>
            <family val="2"/>
            <charset val="204"/>
          </rPr>
          <t xml:space="preserve">сметная стоимость минус плановые затраты, откаты и потери на обналичке
</t>
        </r>
      </text>
    </comment>
  </commentList>
</comments>
</file>

<file path=xl/sharedStrings.xml><?xml version="1.0" encoding="utf-8"?>
<sst xmlns="http://schemas.openxmlformats.org/spreadsheetml/2006/main" count="1193" uniqueCount="407">
  <si>
    <t>Коэфф. для стоимости работ:</t>
  </si>
  <si>
    <t>Работа</t>
  </si>
  <si>
    <t>Материал</t>
  </si>
  <si>
    <t>Всего</t>
  </si>
  <si>
    <t>type</t>
  </si>
  <si>
    <t>НДС в том числе</t>
  </si>
  <si>
    <t>дефектовка</t>
  </si>
  <si>
    <t>Коэфф. для стоимости материалов:</t>
  </si>
  <si>
    <t>Сметная стоимость:</t>
  </si>
  <si>
    <t>itogi</t>
  </si>
  <si>
    <t>7b6d6a2e-5f85-41c4-bb79-d8033c409982</t>
  </si>
  <si>
    <t>ВНС:</t>
  </si>
  <si>
    <t>Плановые затраты:</t>
  </si>
  <si>
    <t>ЛНИ:</t>
  </si>
  <si>
    <t>УЧР / УЧП:</t>
  </si>
  <si>
    <t>Столбцы сметы</t>
  </si>
  <si>
    <t>ved</t>
  </si>
  <si>
    <t>№ п/п</t>
  </si>
  <si>
    <t>Наименование работ, материалов, затрат</t>
  </si>
  <si>
    <t>ед. изм.</t>
  </si>
  <si>
    <t>Кол-во</t>
  </si>
  <si>
    <t>Цена</t>
  </si>
  <si>
    <t>Стоимость</t>
  </si>
  <si>
    <t>k</t>
  </si>
  <si>
    <t>Сметная    цена</t>
  </si>
  <si>
    <t>Сметная стоимость</t>
  </si>
  <si>
    <t>shapka</t>
  </si>
  <si>
    <t>mr</t>
  </si>
  <si>
    <t>1</t>
  </si>
  <si>
    <t>razd</t>
  </si>
  <si>
    <t>vps</t>
  </si>
  <si>
    <t>м</t>
  </si>
  <si>
    <t>дс</t>
  </si>
  <si>
    <t>pr</t>
  </si>
  <si>
    <t>1,1</t>
  </si>
  <si>
    <t>Масса мусора</t>
  </si>
  <si>
    <t>т</t>
  </si>
  <si>
    <t>spr</t>
  </si>
  <si>
    <t>2</t>
  </si>
  <si>
    <t>м2</t>
  </si>
  <si>
    <t>2,1</t>
  </si>
  <si>
    <t>3</t>
  </si>
  <si>
    <t>3,1</t>
  </si>
  <si>
    <t>4</t>
  </si>
  <si>
    <t>Замена водоприёмных воронок внутреннего водостока</t>
  </si>
  <si>
    <t>шт</t>
  </si>
  <si>
    <t>aefd6a4d-73b0-42d3-a4b5-e9816bcf42a5</t>
  </si>
  <si>
    <t>6ede3812-fef3-4814-af5c-482f87ecb93c</t>
  </si>
  <si>
    <t>4,1</t>
  </si>
  <si>
    <t>mat</t>
  </si>
  <si>
    <t>5ddc41e1-ca35-4c46-a581-dda41aeb31e1</t>
  </si>
  <si>
    <t>fe183471-5688-4d80-8778-7eca74cf4dbc</t>
  </si>
  <si>
    <t>4,2</t>
  </si>
  <si>
    <t>Труба ПВХ 110х1м</t>
  </si>
  <si>
    <t>4,3</t>
  </si>
  <si>
    <t>Отвод 110мм</t>
  </si>
  <si>
    <t>5</t>
  </si>
  <si>
    <t>Устройство армированной цементно-песчаной стяжки с исправлением разуклонки</t>
  </si>
  <si>
    <t>5,1</t>
  </si>
  <si>
    <t>Пескобетон М-300, 50кг</t>
  </si>
  <si>
    <t>5,2</t>
  </si>
  <si>
    <t>Профиль маячковый, 10мм, 3м</t>
  </si>
  <si>
    <t>6</t>
  </si>
  <si>
    <t>6,1</t>
  </si>
  <si>
    <t>7</t>
  </si>
  <si>
    <t>7,1</t>
  </si>
  <si>
    <t>8</t>
  </si>
  <si>
    <t>Огрунтовка поверхностей кровли и примыканий</t>
  </si>
  <si>
    <t>8,1</t>
  </si>
  <si>
    <t>Праймер битумный №1 (готовый) Технониколь, 20л/17кг</t>
  </si>
  <si>
    <t>ведро</t>
  </si>
  <si>
    <t>8,2</t>
  </si>
  <si>
    <t>9</t>
  </si>
  <si>
    <t>9,1</t>
  </si>
  <si>
    <t>смен</t>
  </si>
  <si>
    <t>10</t>
  </si>
  <si>
    <t>Устройство рулонных покрытий из наплавляемых материалов в 2 слоя (без учёта примыканий)</t>
  </si>
  <si>
    <t>10,1</t>
  </si>
  <si>
    <t>Унифлекс ТПП</t>
  </si>
  <si>
    <t>10,2</t>
  </si>
  <si>
    <t>Унифлекс ТКП, сланец серый</t>
  </si>
  <si>
    <t>10,3</t>
  </si>
  <si>
    <t>Пропан-бутан, баллон 50л</t>
  </si>
  <si>
    <t>балл</t>
  </si>
  <si>
    <t>11</t>
  </si>
  <si>
    <t>м.п.</t>
  </si>
  <si>
    <t>11,1</t>
  </si>
  <si>
    <t>11,2</t>
  </si>
  <si>
    <t>12</t>
  </si>
  <si>
    <t>12,1</t>
  </si>
  <si>
    <t>12,2</t>
  </si>
  <si>
    <t>Дюбель-гвоздь 6х60, 200шт</t>
  </si>
  <si>
    <t>кор</t>
  </si>
  <si>
    <t>Монтаж парапетов шириной развертки до 600 мм из оцинкованной стали толщиной 0,55 мм</t>
  </si>
  <si>
    <t>Контейнер 8м3</t>
  </si>
  <si>
    <t>Мешки для мусора</t>
  </si>
  <si>
    <t>nps</t>
  </si>
  <si>
    <t>Итого по разделу:</t>
  </si>
  <si>
    <t>irazd</t>
  </si>
  <si>
    <t>в т.ч. стоимость работ:</t>
  </si>
  <si>
    <t>irazdp</t>
  </si>
  <si>
    <t>в т.ч. стоимость материалов:</t>
  </si>
  <si>
    <t>irazdm</t>
  </si>
  <si>
    <t>Итого по разделам:</t>
  </si>
  <si>
    <t>itog</t>
  </si>
  <si>
    <t>itogp</t>
  </si>
  <si>
    <t>itogm</t>
  </si>
  <si>
    <t>empt</t>
  </si>
  <si>
    <t>Прочие расходы:</t>
  </si>
  <si>
    <t>nr</t>
  </si>
  <si>
    <t>Итого по ведомости:</t>
  </si>
  <si>
    <t>ived</t>
  </si>
  <si>
    <t>Надбавки и скидки для сметы (Подвал сметы)</t>
  </si>
  <si>
    <t>smitograzd</t>
  </si>
  <si>
    <t>Накладные и транспортные расходы</t>
  </si>
  <si>
    <t>lz_top_f</t>
  </si>
  <si>
    <t>lz_nothi</t>
  </si>
  <si>
    <t>Всего по смете:</t>
  </si>
  <si>
    <t>smitog</t>
  </si>
  <si>
    <t>в том числе НДС 18%:</t>
  </si>
  <si>
    <t>nds</t>
  </si>
  <si>
    <t>endall</t>
  </si>
  <si>
    <t>Раздел: Капитальный ремонт половины основной кровли здания.</t>
  </si>
  <si>
    <t>Утверждаю:</t>
  </si>
  <si>
    <t>Согласовано:</t>
  </si>
  <si>
    <t>Смета</t>
  </si>
  <si>
    <t>Стоимость работы:</t>
  </si>
  <si>
    <t>Стоимость материалов:</t>
  </si>
  <si>
    <t>Ед. изм.</t>
  </si>
  <si>
    <t>смета</t>
  </si>
  <si>
    <t>6-графка (книжная)</t>
  </si>
  <si>
    <t>в т.ч. стоимость материалов и машин:</t>
  </si>
  <si>
    <t>Смета № 1</t>
  </si>
  <si>
    <t>Приложение № 1</t>
  </si>
  <si>
    <t>5,3</t>
  </si>
  <si>
    <t>9,2</t>
  </si>
  <si>
    <t>Устройство примыканий из наплавляемых материалов к  парапетам в 1 слой</t>
  </si>
  <si>
    <t>3,2</t>
  </si>
  <si>
    <t>3,3</t>
  </si>
  <si>
    <t>8,3</t>
  </si>
  <si>
    <t>Устройство примыканий из наплавляемых материалов к  вентилляционным трубам в 2 слоя</t>
  </si>
  <si>
    <t>Сетка дорожная 150х150х3</t>
  </si>
  <si>
    <t>Демонтаж тумб (возвышений) из кирпича в местах прохода через кровлю вентилляционных труб, включая демонтаж самих вентилляционных труб.</t>
  </si>
  <si>
    <t>мест</t>
  </si>
  <si>
    <t>1,2</t>
  </si>
  <si>
    <t>1,3</t>
  </si>
  <si>
    <t>Диск отрезной по металлу d=125мм</t>
  </si>
  <si>
    <t>Воронка ПВХ для внутреннего водостока, d=110мм</t>
  </si>
  <si>
    <t>Заделка отверстий в кровле в местах демонтированных вентилляционных труб</t>
  </si>
  <si>
    <t>Катанка 6мм</t>
  </si>
  <si>
    <t>Проволока вязальная</t>
  </si>
  <si>
    <t>кг</t>
  </si>
  <si>
    <t xml:space="preserve">Фанера берёзовая ФК, 1525×1525х8 мм, сорт 2/4. </t>
  </si>
  <si>
    <t>5,4</t>
  </si>
  <si>
    <t>Цемент М-500, 50кг</t>
  </si>
  <si>
    <t>3,4</t>
  </si>
  <si>
    <t>3,5</t>
  </si>
  <si>
    <t>Аренда автокрана, 32т, стрела 30,5м</t>
  </si>
  <si>
    <t>Парапет оцинкованный, 100х270х50мм, L=2м (изделие)</t>
  </si>
  <si>
    <t>Уборка, погрузка и вывоз строительного мусора (битумные кровельные материалы)</t>
  </si>
  <si>
    <t>Вертикальное перемещение материалов</t>
  </si>
  <si>
    <t>ремонт кровли техэтажа здания</t>
  </si>
  <si>
    <t>составлена в уровне текущих цен на Апрель 2014г.</t>
  </si>
  <si>
    <t>13</t>
  </si>
  <si>
    <t>13,1</t>
  </si>
  <si>
    <t>Восстановление молниезащиты</t>
  </si>
  <si>
    <t>13,2</t>
  </si>
  <si>
    <t>13,3</t>
  </si>
  <si>
    <t>Полоса 25х4</t>
  </si>
  <si>
    <t>Электроды МР-3</t>
  </si>
  <si>
    <t>Полоса 50х5</t>
  </si>
  <si>
    <t xml:space="preserve">Демонтаж покрытия кровли из наплавляемых рулонных материалов (2 слоя) </t>
  </si>
  <si>
    <t>25.04.2014                            м.п.</t>
  </si>
  <si>
    <t>Раздел: Капитальный ремонт кровли.</t>
  </si>
  <si>
    <t>4.4.7.31</t>
  </si>
  <si>
    <t>капитальный ремонт мягкой кровли</t>
  </si>
  <si>
    <t>ЗАО "Заказчик"</t>
  </si>
  <si>
    <t>Генеральный директор ЗАО "Заказчик"</t>
  </si>
  <si>
    <t>ООО СК "Подрядчик"</t>
  </si>
  <si>
    <t>Генеральный директор ООО СК "Подрядчик"</t>
  </si>
  <si>
    <t xml:space="preserve">                                                 / Иванов И.И. /</t>
  </si>
  <si>
    <t xml:space="preserve">                                                 / Горбунков С.С. /</t>
  </si>
  <si>
    <t>г. Москва, ул. Самая длинная, д.54</t>
  </si>
  <si>
    <t>2/1</t>
  </si>
  <si>
    <t>к Договору № 2/1 от 25.04.2014г.</t>
  </si>
  <si>
    <t>Составил: ___________________________________ / ______________________________________ /</t>
  </si>
  <si>
    <t>Проверил: ___________________________________ / ______________________________________ /</t>
  </si>
  <si>
    <t>на ремонт кровли техэтажа здания по адресу:                                                                                                                   г. Москва, ул. Самая длинная, д.54</t>
  </si>
  <si>
    <t>Инвестор:</t>
  </si>
  <si>
    <t>Заказчик:</t>
  </si>
  <si>
    <t>Подрядчик:</t>
  </si>
  <si>
    <t>Стройка:</t>
  </si>
  <si>
    <t>Объект:</t>
  </si>
  <si>
    <t>Номер</t>
  </si>
  <si>
    <t>по порядку</t>
  </si>
  <si>
    <t>по смете</t>
  </si>
  <si>
    <t>организация, адрес, телефон, факс</t>
  </si>
  <si>
    <t>наименование, адрес</t>
  </si>
  <si>
    <t xml:space="preserve">                                                                                                                            наименование</t>
  </si>
  <si>
    <t>АКТ</t>
  </si>
  <si>
    <t>О ПРИЁМКЕ ВЫПОЛНЕННЫХ РАБОТ</t>
  </si>
  <si>
    <t>Наименование работ</t>
  </si>
  <si>
    <t>Номер документа</t>
  </si>
  <si>
    <t xml:space="preserve">Сметная (договорная) стоимость в соответствии с договором подряда (субподряда) </t>
  </si>
  <si>
    <t>Номер единичной расценки</t>
  </si>
  <si>
    <t>Дата составления</t>
  </si>
  <si>
    <t>Унифицированная форма № КС- 2</t>
  </si>
  <si>
    <t>Утверждена постановлением Госкомстата России</t>
  </si>
  <si>
    <t>от 11.11.99 № 100</t>
  </si>
  <si>
    <t>Договор подряда (контракт)</t>
  </si>
  <si>
    <t>руб.</t>
  </si>
  <si>
    <t>Выполнено работ</t>
  </si>
  <si>
    <t>Количество</t>
  </si>
  <si>
    <t>Форма по ОКУД</t>
  </si>
  <si>
    <t>по ОКПО</t>
  </si>
  <si>
    <t>Вид деятельности по ОКВД</t>
  </si>
  <si>
    <t>номер</t>
  </si>
  <si>
    <t>дата</t>
  </si>
  <si>
    <t>Вид операции</t>
  </si>
  <si>
    <t>Отчётный период</t>
  </si>
  <si>
    <t>с</t>
  </si>
  <si>
    <t>Цена за единицу, руб.</t>
  </si>
  <si>
    <t>Код</t>
  </si>
  <si>
    <t>0322005</t>
  </si>
  <si>
    <t>по</t>
  </si>
  <si>
    <t>Стоимость, руб.</t>
  </si>
  <si>
    <t>КС-2</t>
  </si>
  <si>
    <t>444b1018-6eb6-443e-8575-e90a1b885dc5</t>
  </si>
  <si>
    <t>45aa76da-471f-4732-be37-3bbad07a45ba</t>
  </si>
  <si>
    <t>e0e9729f-46ef-4680-aa0a-7c543c11e168</t>
  </si>
  <si>
    <t>e150ad5c-0f2e-4c55-bbe4-3ab0d414df16</t>
  </si>
  <si>
    <t>b64727b7-5a54-4297-8087-395a929449bd</t>
  </si>
  <si>
    <t>44e74679-01bb-4abd-9011-aa2379874d7c</t>
  </si>
  <si>
    <t>569d15b2-f704-4ab8-a670-485795317f5d</t>
  </si>
  <si>
    <t>d1d88fed-1c60-4c9b-a5de-06b6b8b23da0</t>
  </si>
  <si>
    <t>48aa75a9-db3d-46ec-a060-c6025b18b176</t>
  </si>
  <si>
    <t>fa65b575-dd60-44e1-96d2-6ee9f1b137a7</t>
  </si>
  <si>
    <t>ea5d0a9f-184e-4b5a-a41f-571527087879</t>
  </si>
  <si>
    <t>e89f2b67-fa81-462e-a961-3ff389d236d5</t>
  </si>
  <si>
    <t>b444023e-64ec-42c3-9ef1-73a5ed10937d</t>
  </si>
  <si>
    <t>98869fd7-cee7-4419-8263-7df94d4dff72</t>
  </si>
  <si>
    <t>a33688bf-a7de-4bdc-8a81-b82dcc5ce7cd</t>
  </si>
  <si>
    <t>7a7947b7-8bee-4e0f-8f2a-ccb4922b7cf8</t>
  </si>
  <si>
    <t>efac4719-2a06-4769-a814-46af03d9a8c3</t>
  </si>
  <si>
    <t>d42504cb-46e3-44fe-bea4-7f54c351538b</t>
  </si>
  <si>
    <t>e8b91ff5-dd8f-445f-8f06-83a4c3d1d56e</t>
  </si>
  <si>
    <t>08c910dd-6a96-48cf-ba57-4e09b8f5bd7c</t>
  </si>
  <si>
    <t>0a992149-b237-4e2b-9655-e0a26e86ec1f</t>
  </si>
  <si>
    <t>befe6f7d-92a8-4421-91db-206c01de13b1</t>
  </si>
  <si>
    <t>36d2cb80-e690-4968-8292-e3eb11f3dd24</t>
  </si>
  <si>
    <t>048eae50-18fd-43e2-9f72-e28ff616548e</t>
  </si>
  <si>
    <t>321ba798-eed5-412a-afd6-760782552bb0</t>
  </si>
  <si>
    <t>007b0c37-0918-423e-8da4-10aa45484130</t>
  </si>
  <si>
    <t>65815960-df49-4437-a58e-b8629a7c7599</t>
  </si>
  <si>
    <t>6ee33a6d-1921-4037-a805-10052b13f368</t>
  </si>
  <si>
    <t>2342709a-c1b1-4e59-a093-f7242ca7ba86</t>
  </si>
  <si>
    <t>7d98adde-1657-411b-9014-a71d0aecf9af</t>
  </si>
  <si>
    <t>cfa14af3-d1fa-4677-961b-532989933cb0</t>
  </si>
  <si>
    <t>ac9ae319-2b71-4ab6-824a-fd00dcf1ba59</t>
  </si>
  <si>
    <t>4bdfb3f3-dda4-4740-92dd-84ac9786a5b1</t>
  </si>
  <si>
    <t>3d058de2-6c57-463a-bc40-50a521319562</t>
  </si>
  <si>
    <t>29e4de43-bea9-4306-b588-e720faff4047</t>
  </si>
  <si>
    <t>4d7c52fc-fd4a-4117-83aa-6f97a26e9f13</t>
  </si>
  <si>
    <t>b5df7eff-894f-4de5-b5fb-ae8e7996d8ef</t>
  </si>
  <si>
    <t>9cf5aab4-dd34-41eb-a788-e3be6fbae6b6</t>
  </si>
  <si>
    <t>9ed799ab-f812-4fcb-a37c-07e6390aa5e3</t>
  </si>
  <si>
    <t>25234311-982a-4d5b-a4bc-9b2e9d375f94</t>
  </si>
  <si>
    <t>1dfd0fa9-e223-45f7-8c90-5bd53f57a67a</t>
  </si>
  <si>
    <t>7b95c75f-913d-4c5d-ba46-f1bae468cf83</t>
  </si>
  <si>
    <t>ea6144ca-b76e-46c4-b9a2-6a799bb61b44</t>
  </si>
  <si>
    <t>3b6ca6dc-cdb0-4213-8877-a9d0d6a50512</t>
  </si>
  <si>
    <t>a5613466-80a6-4174-91c7-c52c11f4cad7</t>
  </si>
  <si>
    <t>6c3edd99-040e-484b-aaec-47b2769d8bf6</t>
  </si>
  <si>
    <t>5c926c88-aeee-43e5-b7f7-9daa89d45155</t>
  </si>
  <si>
    <t>22f925c2-c4d8-4818-bdb1-004600f630a5</t>
  </si>
  <si>
    <t>556de6a5-2753-4310-a4f7-7a2356d176c1</t>
  </si>
  <si>
    <t>7c820a67-f15d-4b79-ad7b-f44f564fb26b</t>
  </si>
  <si>
    <t>3c6aa3a0-938e-47ac-b51d-f160ab57f9e9</t>
  </si>
  <si>
    <t>Всего по Акту:</t>
  </si>
  <si>
    <t>Сдал:</t>
  </si>
  <si>
    <t>Принял:</t>
  </si>
  <si>
    <t>23232321</t>
  </si>
  <si>
    <t>21312312</t>
  </si>
  <si>
    <t>45.2</t>
  </si>
  <si>
    <t>ЗАО "Заказчик", г. Москва, ул. Самая длинная, д.54, (495) 123-45-67</t>
  </si>
  <si>
    <t>ООО СК "Подрядчик", 123456, г.Москва, ул. Самая широкая, д.2, стр.5, оф.12, (495) 555-55-55</t>
  </si>
  <si>
    <t>ремонт кровли техэтажа здания, г. Москва, ул. Самая длинная, д.54</t>
  </si>
  <si>
    <t>Генеральный директор ООО СК "Подрядчик" __________________________ / Горбунков С.С. /</t>
  </si>
  <si>
    <t>Генеральный директор ЗАО "Заказчик" __________________________ / Иванов И.И. /</t>
  </si>
  <si>
    <t>Унифицированная форма № КС-3</t>
  </si>
  <si>
    <t>от 11 ноября 1999 г. № 100</t>
  </si>
  <si>
    <t>0322001</t>
  </si>
  <si>
    <t>Вид деятельности по ОКДП</t>
  </si>
  <si>
    <t>Отчетный период</t>
  </si>
  <si>
    <t>СПРАВКА</t>
  </si>
  <si>
    <t>О СТОИМОСТИ ВЫПОЛНЕННЫХ РАБОТ И ЗАТРАТ</t>
  </si>
  <si>
    <t>Номер по порядку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</si>
  <si>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</si>
  <si>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 руб.</t>
  </si>
  <si>
    <t>с начала проведения работ</t>
  </si>
  <si>
    <t>с начала года</t>
  </si>
  <si>
    <t>в том числе за отчетный период</t>
  </si>
  <si>
    <t>Всего работ и затрат, включаемых в стоимость работ</t>
  </si>
  <si>
    <t>в том числе:</t>
  </si>
  <si>
    <t>Итого</t>
  </si>
  <si>
    <t>Сумма НДС</t>
  </si>
  <si>
    <t>Всего с учетом НДС</t>
  </si>
  <si>
    <t>Заказчик (Генподрядчик)</t>
  </si>
  <si>
    <t>Подрядчик (Субподрядчик)</t>
  </si>
  <si>
    <t>М.П.</t>
  </si>
  <si>
    <t>КС-3</t>
  </si>
  <si>
    <t>d87fdcc2-1663-4596-a4db-6112f1625aea</t>
  </si>
  <si>
    <t>Генеральный директор ____________________ / Иванов И.И. /</t>
  </si>
  <si>
    <t>ООО СК "Подрядчик", 123456, г.Москва, ул. Самая широкая, д.2, стр.5, оф.12, тел: (495) 555-55-55</t>
  </si>
  <si>
    <t>Генеральный директор ____________________ / Горбунков С.С. /</t>
  </si>
  <si>
    <t>ЗАО "Заказчик", г. Москва, ул. Самая длинная, д.54,                         тел: (495) 123-45-67</t>
  </si>
  <si>
    <t>счёт</t>
  </si>
  <si>
    <t>Адрес:</t>
  </si>
  <si>
    <t>Образец заполнения платёжного поручения</t>
  </si>
  <si>
    <t>Банк получателя</t>
  </si>
  <si>
    <t>ИНН</t>
  </si>
  <si>
    <t>КПП</t>
  </si>
  <si>
    <t>Получатель</t>
  </si>
  <si>
    <t>БИК</t>
  </si>
  <si>
    <t>Сч. №</t>
  </si>
  <si>
    <t>Покупатель:</t>
  </si>
  <si>
    <t>Грузополучатель:</t>
  </si>
  <si>
    <t>№</t>
  </si>
  <si>
    <t>Товары (работы, услуги)</t>
  </si>
  <si>
    <t>Сумма</t>
  </si>
  <si>
    <t>Итого:</t>
  </si>
  <si>
    <t>В том числе НДС 18%:</t>
  </si>
  <si>
    <t>Всего к оплате:</t>
  </si>
  <si>
    <t>В платёжном поручении ссылка на номер Договора обязательна!!!</t>
  </si>
  <si>
    <t>Руководитель:</t>
  </si>
  <si>
    <t>Главный бухгалтер:</t>
  </si>
  <si>
    <t>b9f175e4-dfb9-43c4-a27e-33fe97175fb7</t>
  </si>
  <si>
    <t>Счёт № 1 от 25.04.2014г.</t>
  </si>
  <si>
    <t>123456, г.Москва, ул. Самая широкая, д.2, стр.5, оф.12, тел: (495) 555-55-55</t>
  </si>
  <si>
    <t>2312312213</t>
  </si>
  <si>
    <t>213123123</t>
  </si>
  <si>
    <t xml:space="preserve"> ___________________________________ / Горбунков С.С. /</t>
  </si>
  <si>
    <t xml:space="preserve"> ___________________________________ / Бухгалтерникова А.П. /</t>
  </si>
  <si>
    <t>40702810235065089991</t>
  </si>
  <si>
    <t>Банк " Петрокоммерц" ОАО, г.Москва</t>
  </si>
  <si>
    <t>044525352</t>
  </si>
  <si>
    <t>30101810700000000352</t>
  </si>
  <si>
    <t>Аванс по Договору</t>
  </si>
  <si>
    <t>Аванс по Договору № 2/1 от 25.04.2014г.</t>
  </si>
  <si>
    <t>Всего наименований 1, на сумму 1 250 153,66 руб.</t>
  </si>
  <si>
    <t>Один миллион двести пятьдесят тысяч сто пятьдесят три рубля 66 копеек</t>
  </si>
  <si>
    <t>к постановлению Правительства</t>
  </si>
  <si>
    <t>Российской Федерации</t>
  </si>
  <si>
    <t>от 26.12.2011 №1137</t>
  </si>
  <si>
    <t>Наименование товара (описание выполненных работ, оказанных услуг), имущественного права</t>
  </si>
  <si>
    <t>Единица измерения</t>
  </si>
  <si>
    <t>к         о        д</t>
  </si>
  <si>
    <t>условное обозначение (националь- ное)</t>
  </si>
  <si>
    <t>Коли - чество (объём)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</si>
  <si>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</si>
  <si>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</si>
  <si>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 числе сумма акциза</t>
  </si>
  <si>
    <t>Налоговая ставка</t>
  </si>
  <si>
    <t>Сумма налога, предъяв- ляемая покупателю</t>
  </si>
  <si>
    <t>Стоимость товаров (работ, услуг), имущественных прав с учетом налога - всего</t>
  </si>
  <si>
    <t>Страна происхождения товара</t>
  </si>
  <si>
    <t>цифровой код</t>
  </si>
  <si>
    <t>Краткое наименование</t>
  </si>
  <si>
    <t>Номер таможенной декларации</t>
  </si>
  <si>
    <t>2а</t>
  </si>
  <si>
    <t>10а</t>
  </si>
  <si>
    <t>Всего к оплате</t>
  </si>
  <si>
    <t>x</t>
  </si>
  <si>
    <t>Руководитель организации</t>
  </si>
  <si>
    <t>Главный бухгалтер</t>
  </si>
  <si>
    <t>или иное уполномоченное лицо</t>
  </si>
  <si>
    <t>Индивидуальный предприниматель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</si>
  <si>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</si>
  <si>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</si>
  <si>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</si>
  <si>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счёт-фактура</t>
  </si>
  <si>
    <t>d9cbc6a1-bf27-4bd8-a1bf-705f290ead84</t>
  </si>
  <si>
    <t>КС-3 №1</t>
  </si>
  <si>
    <t>СЧЕТ-ФАКТУРА № 24 от 26.05.2014г.</t>
  </si>
  <si>
    <t>ИСПРАВЛЕНИЕ № _____ от ______________________ г.</t>
  </si>
  <si>
    <t>Продавец:  Общество с ограниченной ответственностью Строительная компания "Подрядчик" (ООО СК "Подрядчик")</t>
  </si>
  <si>
    <t>Адрес:  123456, г.Москва, ул. Самая широкая, д.2, стр.5, оф.12</t>
  </si>
  <si>
    <t>ИНН/КПП продавца:  2312312213/213123123</t>
  </si>
  <si>
    <t>/ Горбунков С.С. /</t>
  </si>
  <si>
    <t>/ Бухгалтерникова А.П. /</t>
  </si>
  <si>
    <t>----</t>
  </si>
  <si>
    <t>Грузоотправитель и его адрес:  ----</t>
  </si>
  <si>
    <t>Грузополучатель и его адрес:  ----</t>
  </si>
  <si>
    <t>Покупатель:  ЗАО "Заказчик"</t>
  </si>
  <si>
    <t>Адрес:  г. Москва, ул. Самая длинная, д.54</t>
  </si>
  <si>
    <t>ИНН/КПП покупателя:  1245125636/125465225</t>
  </si>
  <si>
    <t xml:space="preserve">К платежно-расчетному документу № </t>
  </si>
  <si>
    <t>Российский рубль, 643</t>
  </si>
  <si>
    <t>Валюта: наименование, код:  Российский рубль, 643</t>
  </si>
  <si>
    <t>ремонт кровли техэтажа здания по адресу: г. Москва, ул. Самая длинная, д.54 по Договору №2/1 от 25.04.2014г.</t>
  </si>
  <si>
    <t>---</t>
  </si>
  <si>
    <t>без акциза</t>
  </si>
  <si>
    <t>РФ</t>
  </si>
  <si>
    <t>e2b3b5c2-ae48-44d8-a4ac-a736a2cf473b</t>
  </si>
  <si>
    <t>Счёт № 2 от 26.05.2014г.</t>
  </si>
  <si>
    <t>Оплата по Договору</t>
  </si>
  <si>
    <t>Оплата по Договору № 2/1 от 25.04.2014г.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</si>
</sst>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;[Red]\-#,##0.00"/>
    <numFmt numFmtId="166" formatCode="#,##0.00_ ;[Red]\-#,##0.00\ "/>
  </numFmts>
  <fonts count="5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8B4513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4169E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1"/>
      <scheme val="minor"/>
    </font>
    <font>
      <sz val="11"/>
      <color rgb="FFFFFFFF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32" fillId="0" borderId="0"/>
    <xf numFmtId="0" fontId="33" fillId="0" borderId="0"/>
    <xf numFmtId="0" fontId="8" fillId="0" borderId="0"/>
    <xf numFmtId="0" fontId="34" fillId="0" borderId="0"/>
    <xf numFmtId="0" fontId="8" fillId="0" borderId="0"/>
    <xf numFmtId="9" fontId="2" fillId="0" borderId="0" applyFont="0" applyFill="0" applyBorder="0" applyAlignment="0" applyProtection="0"/>
  </cellStyleXfs>
  <cellXfs count="453">
    <xf numFmtId="0" fontId="0" fillId="0" borderId="0" xfId="0"/>
    <xf numFmtId="0" fontId="3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0" fontId="7" fillId="0" borderId="0" xfId="0" applyFont="1" applyFill="1" applyBorder="1"/>
    <xf numFmtId="9" fontId="0" fillId="0" borderId="0" xfId="0" applyNumberFormat="1"/>
    <xf numFmtId="0" fontId="8" fillId="0" borderId="0" xfId="0" applyFont="1" applyFill="1" applyBorder="1"/>
    <xf numFmtId="0" fontId="8" fillId="0" borderId="0" xfId="0" applyFont="1" applyFill="1"/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4" fontId="3" fillId="3" borderId="5" xfId="1" applyNumberFormat="1" applyFont="1" applyFill="1" applyBorder="1" applyAlignment="1" applyProtection="1">
      <alignment horizontal="right"/>
    </xf>
    <xf numFmtId="4" fontId="5" fillId="3" borderId="5" xfId="1" applyNumberFormat="1" applyFont="1" applyFill="1" applyBorder="1" applyAlignment="1" applyProtection="1">
      <alignment horizontal="right"/>
    </xf>
    <xf numFmtId="164" fontId="9" fillId="2" borderId="1" xfId="1" applyNumberFormat="1" applyFont="1" applyFill="1" applyBorder="1" applyAlignment="1" applyProtection="1">
      <alignment horizontal="center"/>
      <protection locked="0"/>
    </xf>
    <xf numFmtId="4" fontId="10" fillId="3" borderId="5" xfId="1" applyNumberFormat="1" applyFont="1" applyFill="1" applyBorder="1" applyAlignment="1" applyProtection="1">
      <alignment horizontal="right"/>
    </xf>
    <xf numFmtId="4" fontId="11" fillId="3" borderId="5" xfId="1" applyNumberFormat="1" applyFont="1" applyFill="1" applyBorder="1" applyAlignment="1" applyProtection="1">
      <alignment horizontal="right"/>
    </xf>
    <xf numFmtId="49" fontId="6" fillId="0" borderId="0" xfId="0" applyNumberFormat="1" applyFont="1" applyFill="1"/>
    <xf numFmtId="9" fontId="9" fillId="2" borderId="1" xfId="1" applyNumberFormat="1" applyFont="1" applyFill="1" applyBorder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horizontal="right" vertical="center"/>
    </xf>
    <xf numFmtId="9" fontId="14" fillId="3" borderId="5" xfId="1" applyNumberFormat="1" applyFont="1" applyFill="1" applyBorder="1" applyAlignment="1" applyProtection="1">
      <alignment horizontal="right"/>
    </xf>
    <xf numFmtId="4" fontId="14" fillId="3" borderId="5" xfId="1" applyNumberFormat="1" applyFont="1" applyFill="1" applyBorder="1" applyAlignment="1" applyProtection="1">
      <alignment horizontal="right"/>
    </xf>
    <xf numFmtId="0" fontId="16" fillId="4" borderId="6" xfId="0" applyFont="1" applyFill="1" applyBorder="1" applyAlignment="1"/>
    <xf numFmtId="0" fontId="5" fillId="4" borderId="0" xfId="0" applyFont="1" applyFill="1" applyBorder="1" applyAlignment="1"/>
    <xf numFmtId="0" fontId="5" fillId="0" borderId="1" xfId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0" fontId="0" fillId="4" borderId="8" xfId="0" applyFill="1" applyBorder="1"/>
    <xf numFmtId="0" fontId="5" fillId="4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4" borderId="1" xfId="1" applyFont="1" applyFill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horizontal="right"/>
    </xf>
    <xf numFmtId="0" fontId="18" fillId="4" borderId="8" xfId="0" applyFont="1" applyFill="1" applyBorder="1"/>
    <xf numFmtId="0" fontId="13" fillId="0" borderId="9" xfId="1" applyNumberFormat="1" applyFont="1" applyFill="1" applyBorder="1" applyAlignment="1" applyProtection="1">
      <alignment horizontal="right"/>
      <protection locked="0"/>
    </xf>
    <xf numFmtId="4" fontId="13" fillId="0" borderId="10" xfId="1" applyNumberFormat="1" applyFont="1" applyFill="1" applyBorder="1" applyAlignment="1" applyProtection="1">
      <alignment horizontal="right"/>
      <protection locked="0"/>
    </xf>
    <xf numFmtId="4" fontId="13" fillId="0" borderId="5" xfId="1" applyNumberFormat="1" applyFont="1" applyFill="1" applyBorder="1" applyAlignment="1" applyProtection="1">
      <alignment horizontal="right" wrapText="1"/>
    </xf>
    <xf numFmtId="0" fontId="3" fillId="0" borderId="0" xfId="0" applyFont="1" applyFill="1"/>
    <xf numFmtId="0" fontId="19" fillId="0" borderId="0" xfId="0" applyFont="1" applyFill="1" applyBorder="1"/>
    <xf numFmtId="0" fontId="18" fillId="0" borderId="0" xfId="0" applyFont="1"/>
    <xf numFmtId="0" fontId="3" fillId="0" borderId="0" xfId="0" applyFont="1" applyFill="1" applyBorder="1"/>
    <xf numFmtId="0" fontId="18" fillId="0" borderId="0" xfId="0" applyFont="1" applyFill="1"/>
    <xf numFmtId="49" fontId="20" fillId="0" borderId="11" xfId="0" applyNumberFormat="1" applyFont="1" applyBorder="1" applyAlignment="1" applyProtection="1">
      <alignment horizontal="right"/>
    </xf>
    <xf numFmtId="0" fontId="20" fillId="0" borderId="11" xfId="0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4" fontId="18" fillId="0" borderId="11" xfId="0" applyNumberFormat="1" applyFont="1" applyBorder="1" applyAlignment="1" applyProtection="1">
      <alignment horizontal="right"/>
      <protection locked="0"/>
    </xf>
    <xf numFmtId="4" fontId="21" fillId="0" borderId="12" xfId="0" applyNumberFormat="1" applyFont="1" applyBorder="1" applyAlignment="1" applyProtection="1">
      <alignment horizontal="right"/>
    </xf>
    <xf numFmtId="0" fontId="13" fillId="0" borderId="13" xfId="1" applyNumberFormat="1" applyFont="1" applyFill="1" applyBorder="1" applyAlignment="1" applyProtection="1">
      <alignment horizontal="right"/>
      <protection locked="0"/>
    </xf>
    <xf numFmtId="4" fontId="13" fillId="0" borderId="11" xfId="1" applyNumberFormat="1" applyFont="1" applyFill="1" applyBorder="1" applyAlignment="1" applyProtection="1">
      <alignment horizontal="right"/>
      <protection locked="0"/>
    </xf>
    <xf numFmtId="4" fontId="13" fillId="0" borderId="12" xfId="1" applyNumberFormat="1" applyFont="1" applyFill="1" applyBorder="1" applyAlignment="1" applyProtection="1">
      <alignment horizontal="right" wrapText="1"/>
    </xf>
    <xf numFmtId="49" fontId="21" fillId="0" borderId="14" xfId="0" applyNumberFormat="1" applyFont="1" applyBorder="1" applyAlignment="1" applyProtection="1">
      <alignment horizontal="left" vertical="top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/>
      <protection locked="0"/>
    </xf>
    <xf numFmtId="4" fontId="18" fillId="0" borderId="15" xfId="0" applyNumberFormat="1" applyFont="1" applyBorder="1" applyAlignment="1" applyProtection="1">
      <alignment horizontal="right"/>
      <protection locked="0"/>
    </xf>
    <xf numFmtId="4" fontId="21" fillId="0" borderId="16" xfId="0" applyNumberFormat="1" applyFont="1" applyBorder="1" applyAlignment="1" applyProtection="1">
      <alignment horizontal="right"/>
    </xf>
    <xf numFmtId="0" fontId="13" fillId="0" borderId="14" xfId="1" applyNumberFormat="1" applyFont="1" applyFill="1" applyBorder="1" applyAlignment="1" applyProtection="1">
      <alignment horizontal="right"/>
      <protection locked="0"/>
    </xf>
    <xf numFmtId="4" fontId="13" fillId="0" borderId="15" xfId="1" applyNumberFormat="1" applyFont="1" applyFill="1" applyBorder="1" applyAlignment="1" applyProtection="1">
      <alignment horizontal="right"/>
      <protection locked="0"/>
    </xf>
    <xf numFmtId="4" fontId="13" fillId="0" borderId="16" xfId="1" applyNumberFormat="1" applyFont="1" applyFill="1" applyBorder="1" applyAlignment="1" applyProtection="1">
      <alignment horizontal="right" wrapText="1"/>
    </xf>
    <xf numFmtId="49" fontId="21" fillId="0" borderId="17" xfId="0" applyNumberFormat="1" applyFont="1" applyFill="1" applyBorder="1" applyAlignment="1" applyProtection="1">
      <alignment horizontal="left" vertical="top"/>
    </xf>
    <xf numFmtId="0" fontId="21" fillId="0" borderId="18" xfId="0" applyNumberFormat="1" applyFont="1" applyFill="1" applyBorder="1" applyAlignment="1" applyProtection="1">
      <alignment horizontal="left" vertical="top" wrapText="1"/>
      <protection locked="0"/>
    </xf>
    <xf numFmtId="0" fontId="21" fillId="0" borderId="18" xfId="0" applyNumberFormat="1" applyFont="1" applyFill="1" applyBorder="1" applyAlignment="1" applyProtection="1">
      <alignment horizontal="left"/>
      <protection locked="0"/>
    </xf>
    <xf numFmtId="165" fontId="22" fillId="0" borderId="18" xfId="0" applyNumberFormat="1" applyFont="1" applyFill="1" applyBorder="1" applyAlignment="1" applyProtection="1">
      <alignment horizontal="right"/>
      <protection locked="0"/>
    </xf>
    <xf numFmtId="165" fontId="21" fillId="0" borderId="19" xfId="0" applyNumberFormat="1" applyFont="1" applyFill="1" applyBorder="1" applyAlignment="1" applyProtection="1">
      <alignment horizontal="right"/>
    </xf>
    <xf numFmtId="0" fontId="21" fillId="4" borderId="8" xfId="0" applyFont="1" applyFill="1" applyBorder="1" applyAlignment="1">
      <alignment horizontal="center"/>
    </xf>
    <xf numFmtId="0" fontId="22" fillId="0" borderId="17" xfId="1" applyNumberFormat="1" applyFont="1" applyFill="1" applyBorder="1" applyAlignment="1" applyProtection="1">
      <alignment horizontal="right"/>
      <protection locked="0"/>
    </xf>
    <xf numFmtId="165" fontId="21" fillId="0" borderId="18" xfId="1" applyNumberFormat="1" applyFont="1" applyFill="1" applyBorder="1" applyAlignment="1" applyProtection="1">
      <alignment horizontal="right"/>
      <protection locked="0"/>
    </xf>
    <xf numFmtId="165" fontId="21" fillId="0" borderId="19" xfId="1" applyNumberFormat="1" applyFont="1" applyFill="1" applyBorder="1" applyAlignment="1" applyProtection="1">
      <alignment horizontal="right" wrapText="1"/>
    </xf>
    <xf numFmtId="49" fontId="23" fillId="0" borderId="17" xfId="0" applyNumberFormat="1" applyFont="1" applyFill="1" applyBorder="1" applyAlignment="1" applyProtection="1">
      <alignment horizontal="left" vertical="top"/>
    </xf>
    <xf numFmtId="0" fontId="23" fillId="0" borderId="18" xfId="0" applyNumberFormat="1" applyFont="1" applyFill="1" applyBorder="1" applyAlignment="1" applyProtection="1">
      <alignment horizontal="left" vertical="top" wrapText="1"/>
      <protection locked="0"/>
    </xf>
    <xf numFmtId="0" fontId="23" fillId="0" borderId="18" xfId="0" applyNumberFormat="1" applyFont="1" applyFill="1" applyBorder="1" applyAlignment="1" applyProtection="1">
      <alignment horizontal="left"/>
      <protection locked="0"/>
    </xf>
    <xf numFmtId="165" fontId="23" fillId="0" borderId="19" xfId="0" applyNumberFormat="1" applyFont="1" applyFill="1" applyBorder="1" applyAlignment="1" applyProtection="1">
      <alignment horizontal="right"/>
    </xf>
    <xf numFmtId="165" fontId="23" fillId="0" borderId="18" xfId="1" applyNumberFormat="1" applyFont="1" applyFill="1" applyBorder="1" applyAlignment="1" applyProtection="1">
      <alignment horizontal="right"/>
      <protection locked="0"/>
    </xf>
    <xf numFmtId="165" fontId="23" fillId="0" borderId="19" xfId="1" applyNumberFormat="1" applyFont="1" applyFill="1" applyBorder="1" applyAlignment="1" applyProtection="1">
      <alignment horizontal="right" wrapText="1"/>
    </xf>
    <xf numFmtId="165" fontId="22" fillId="0" borderId="18" xfId="1" applyNumberFormat="1" applyFont="1" applyFill="1" applyBorder="1" applyAlignment="1">
      <alignment horizontal="right"/>
    </xf>
    <xf numFmtId="165" fontId="21" fillId="0" borderId="19" xfId="1" applyNumberFormat="1" applyFont="1" applyFill="1" applyBorder="1" applyAlignment="1">
      <alignment horizontal="right"/>
    </xf>
    <xf numFmtId="165" fontId="23" fillId="0" borderId="19" xfId="1" applyNumberFormat="1" applyFont="1" applyFill="1" applyBorder="1" applyAlignment="1">
      <alignment horizontal="right"/>
    </xf>
    <xf numFmtId="49" fontId="24" fillId="0" borderId="17" xfId="0" applyNumberFormat="1" applyFont="1" applyFill="1" applyBorder="1" applyAlignment="1" applyProtection="1">
      <alignment horizontal="left" vertical="top"/>
    </xf>
    <xf numFmtId="0" fontId="24" fillId="0" borderId="18" xfId="0" applyNumberFormat="1" applyFont="1" applyFill="1" applyBorder="1" applyAlignment="1" applyProtection="1">
      <alignment horizontal="left" vertical="top" wrapText="1"/>
      <protection locked="0"/>
    </xf>
    <xf numFmtId="0" fontId="24" fillId="0" borderId="18" xfId="0" applyNumberFormat="1" applyFont="1" applyFill="1" applyBorder="1" applyAlignment="1" applyProtection="1">
      <alignment horizontal="left"/>
      <protection locked="0"/>
    </xf>
    <xf numFmtId="165" fontId="24" fillId="0" borderId="19" xfId="1" applyNumberFormat="1" applyFont="1" applyFill="1" applyBorder="1" applyAlignment="1">
      <alignment horizontal="right"/>
    </xf>
    <xf numFmtId="165" fontId="24" fillId="0" borderId="18" xfId="1" applyNumberFormat="1" applyFont="1" applyFill="1" applyBorder="1" applyAlignment="1" applyProtection="1">
      <alignment horizontal="right"/>
      <protection locked="0"/>
    </xf>
    <xf numFmtId="165" fontId="24" fillId="0" borderId="19" xfId="1" applyNumberFormat="1" applyFont="1" applyFill="1" applyBorder="1" applyAlignment="1" applyProtection="1">
      <alignment horizontal="right" wrapText="1"/>
    </xf>
    <xf numFmtId="165" fontId="24" fillId="0" borderId="19" xfId="0" applyNumberFormat="1" applyFont="1" applyFill="1" applyBorder="1" applyAlignment="1" applyProtection="1">
      <alignment horizontal="right"/>
    </xf>
    <xf numFmtId="49" fontId="21" fillId="0" borderId="20" xfId="0" applyNumberFormat="1" applyFont="1" applyBorder="1" applyAlignment="1" applyProtection="1">
      <alignment horizontal="left" vertical="top"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 applyProtection="1">
      <alignment horizontal="left"/>
      <protection locked="0"/>
    </xf>
    <xf numFmtId="4" fontId="18" fillId="0" borderId="21" xfId="0" applyNumberFormat="1" applyFont="1" applyBorder="1" applyAlignment="1" applyProtection="1">
      <alignment horizontal="right"/>
      <protection locked="0"/>
    </xf>
    <xf numFmtId="4" fontId="21" fillId="0" borderId="22" xfId="0" applyNumberFormat="1" applyFont="1" applyBorder="1" applyAlignment="1" applyProtection="1">
      <alignment horizontal="right"/>
    </xf>
    <xf numFmtId="0" fontId="13" fillId="0" borderId="20" xfId="1" applyNumberFormat="1" applyFont="1" applyFill="1" applyBorder="1" applyAlignment="1" applyProtection="1">
      <alignment horizontal="right"/>
      <protection locked="0"/>
    </xf>
    <xf numFmtId="4" fontId="13" fillId="0" borderId="21" xfId="1" applyNumberFormat="1" applyFont="1" applyFill="1" applyBorder="1" applyAlignment="1" applyProtection="1">
      <alignment horizontal="right"/>
      <protection locked="0"/>
    </xf>
    <xf numFmtId="4" fontId="13" fillId="0" borderId="22" xfId="1" applyNumberFormat="1" applyFont="1" applyFill="1" applyBorder="1" applyAlignment="1" applyProtection="1">
      <alignment horizontal="right" wrapText="1"/>
    </xf>
    <xf numFmtId="49" fontId="20" fillId="0" borderId="10" xfId="0" applyNumberFormat="1" applyFont="1" applyBorder="1" applyAlignment="1" applyProtection="1">
      <alignment horizontal="left" vertical="top"/>
    </xf>
    <xf numFmtId="0" fontId="20" fillId="0" borderId="10" xfId="0" applyFont="1" applyBorder="1" applyAlignment="1" applyProtection="1">
      <alignment horizontal="left" vertical="top"/>
      <protection locked="0"/>
    </xf>
    <xf numFmtId="0" fontId="20" fillId="0" borderId="10" xfId="0" applyFont="1" applyBorder="1" applyAlignment="1" applyProtection="1">
      <alignment horizontal="lef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165" fontId="20" fillId="0" borderId="5" xfId="0" applyNumberFormat="1" applyFont="1" applyBorder="1" applyAlignment="1" applyProtection="1">
      <alignment horizontal="right"/>
    </xf>
    <xf numFmtId="0" fontId="20" fillId="4" borderId="8" xfId="0" applyFont="1" applyFill="1" applyBorder="1" applyAlignment="1"/>
    <xf numFmtId="0" fontId="20" fillId="0" borderId="9" xfId="1" applyNumberFormat="1" applyFont="1" applyFill="1" applyBorder="1" applyAlignment="1" applyProtection="1">
      <alignment horizontal="left"/>
      <protection locked="0"/>
    </xf>
    <xf numFmtId="4" fontId="20" fillId="0" borderId="10" xfId="1" applyNumberFormat="1" applyFont="1" applyFill="1" applyBorder="1" applyAlignment="1" applyProtection="1">
      <alignment horizontal="right"/>
      <protection locked="0"/>
    </xf>
    <xf numFmtId="165" fontId="20" fillId="0" borderId="5" xfId="1" applyNumberFormat="1" applyFont="1" applyFill="1" applyBorder="1" applyAlignment="1" applyProtection="1">
      <alignment horizontal="right"/>
    </xf>
    <xf numFmtId="49" fontId="23" fillId="0" borderId="0" xfId="0" applyNumberFormat="1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165" fontId="23" fillId="0" borderId="0" xfId="0" applyNumberFormat="1" applyFont="1" applyBorder="1" applyAlignment="1" applyProtection="1">
      <alignment horizontal="right"/>
    </xf>
    <xf numFmtId="0" fontId="23" fillId="4" borderId="8" xfId="0" applyFont="1" applyFill="1" applyBorder="1" applyAlignment="1"/>
    <xf numFmtId="0" fontId="23" fillId="0" borderId="23" xfId="1" applyNumberFormat="1" applyFont="1" applyFill="1" applyBorder="1" applyAlignment="1" applyProtection="1">
      <alignment horizontal="left"/>
      <protection locked="0"/>
    </xf>
    <xf numFmtId="4" fontId="23" fillId="0" borderId="0" xfId="1" applyNumberFormat="1" applyFont="1" applyFill="1" applyBorder="1" applyAlignment="1" applyProtection="1">
      <alignment horizontal="right"/>
      <protection locked="0"/>
    </xf>
    <xf numFmtId="165" fontId="23" fillId="0" borderId="24" xfId="1" applyNumberFormat="1" applyFont="1" applyFill="1" applyBorder="1" applyAlignment="1" applyProtection="1">
      <alignment horizontal="right"/>
    </xf>
    <xf numFmtId="49" fontId="21" fillId="0" borderId="0" xfId="0" applyNumberFormat="1" applyFont="1" applyBorder="1" applyAlignment="1" applyProtection="1">
      <alignment horizontal="left" vertical="top"/>
    </xf>
    <xf numFmtId="0" fontId="21" fillId="0" borderId="0" xfId="0" applyFont="1" applyBorder="1" applyAlignment="1" applyProtection="1">
      <alignment horizontal="left" vertical="top" wrapText="1"/>
      <protection locked="0"/>
    </xf>
    <xf numFmtId="4" fontId="21" fillId="0" borderId="0" xfId="0" applyNumberFormat="1" applyFont="1" applyBorder="1" applyAlignment="1" applyProtection="1">
      <alignment horizontal="right"/>
    </xf>
    <xf numFmtId="0" fontId="13" fillId="0" borderId="23" xfId="1" applyNumberFormat="1" applyFont="1" applyFill="1" applyBorder="1" applyAlignment="1" applyProtection="1">
      <alignment horizontal="right"/>
      <protection locked="0"/>
    </xf>
    <xf numFmtId="4" fontId="13" fillId="0" borderId="0" xfId="1" applyNumberFormat="1" applyFont="1" applyFill="1" applyBorder="1" applyAlignment="1" applyProtection="1">
      <alignment horizontal="right"/>
      <protection locked="0"/>
    </xf>
    <xf numFmtId="4" fontId="13" fillId="0" borderId="24" xfId="1" applyNumberFormat="1" applyFont="1" applyFill="1" applyBorder="1" applyAlignment="1" applyProtection="1">
      <alignment horizontal="right" wrapText="1"/>
    </xf>
    <xf numFmtId="0" fontId="20" fillId="0" borderId="0" xfId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20" fillId="0" borderId="0" xfId="1" applyFont="1" applyFill="1" applyBorder="1" applyAlignment="1" applyProtection="1">
      <alignment horizontal="right"/>
    </xf>
    <xf numFmtId="10" fontId="20" fillId="0" borderId="0" xfId="1" applyNumberFormat="1" applyFont="1" applyFill="1" applyBorder="1" applyAlignment="1" applyProtection="1"/>
    <xf numFmtId="0" fontId="20" fillId="0" borderId="0" xfId="1" applyFont="1" applyFill="1" applyBorder="1" applyAlignment="1" applyProtection="1"/>
    <xf numFmtId="165" fontId="20" fillId="0" borderId="0" xfId="1" applyNumberFormat="1" applyFont="1" applyFill="1" applyBorder="1" applyAlignment="1" applyProtection="1">
      <alignment horizontal="right"/>
    </xf>
    <xf numFmtId="0" fontId="20" fillId="4" borderId="8" xfId="1" applyFont="1" applyFill="1" applyBorder="1" applyAlignment="1" applyProtection="1"/>
    <xf numFmtId="40" fontId="20" fillId="0" borderId="23" xfId="1" applyNumberFormat="1" applyFont="1" applyFill="1" applyBorder="1" applyAlignment="1" applyProtection="1">
      <alignment horizontal="left"/>
    </xf>
    <xf numFmtId="40" fontId="20" fillId="0" borderId="0" xfId="1" applyNumberFormat="1" applyFont="1" applyFill="1" applyBorder="1" applyAlignment="1" applyProtection="1"/>
    <xf numFmtId="165" fontId="20" fillId="0" borderId="24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23" fillId="0" borderId="0" xfId="1" applyFont="1" applyFill="1" applyBorder="1" applyAlignment="1" applyProtection="1">
      <alignment horizontal="right"/>
    </xf>
    <xf numFmtId="10" fontId="23" fillId="0" borderId="0" xfId="1" applyNumberFormat="1" applyFont="1" applyFill="1" applyBorder="1" applyAlignment="1" applyProtection="1"/>
    <xf numFmtId="0" fontId="23" fillId="0" borderId="0" xfId="1" applyFont="1" applyFill="1" applyBorder="1" applyAlignment="1" applyProtection="1"/>
    <xf numFmtId="165" fontId="23" fillId="0" borderId="0" xfId="1" applyNumberFormat="1" applyFont="1" applyFill="1" applyBorder="1" applyAlignment="1" applyProtection="1">
      <alignment horizontal="right"/>
    </xf>
    <xf numFmtId="0" fontId="23" fillId="4" borderId="8" xfId="1" applyFont="1" applyFill="1" applyBorder="1" applyAlignment="1" applyProtection="1"/>
    <xf numFmtId="40" fontId="23" fillId="0" borderId="23" xfId="1" applyNumberFormat="1" applyFont="1" applyFill="1" applyBorder="1" applyAlignment="1" applyProtection="1">
      <alignment horizontal="left"/>
    </xf>
    <xf numFmtId="40" fontId="23" fillId="0" borderId="0" xfId="1" applyNumberFormat="1" applyFont="1" applyFill="1" applyBorder="1" applyAlignment="1" applyProtection="1"/>
    <xf numFmtId="0" fontId="25" fillId="0" borderId="0" xfId="1" applyFont="1" applyFill="1" applyBorder="1" applyProtection="1"/>
    <xf numFmtId="0" fontId="26" fillId="0" borderId="0" xfId="0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10" fontId="27" fillId="0" borderId="0" xfId="1" applyNumberFormat="1" applyFont="1" applyFill="1" applyBorder="1" applyProtection="1"/>
    <xf numFmtId="0" fontId="3" fillId="0" borderId="0" xfId="1" applyFont="1" applyFill="1" applyBorder="1" applyProtection="1"/>
    <xf numFmtId="0" fontId="3" fillId="4" borderId="8" xfId="1" applyFont="1" applyFill="1" applyBorder="1" applyProtection="1"/>
    <xf numFmtId="40" fontId="28" fillId="0" borderId="23" xfId="1" applyNumberFormat="1" applyFont="1" applyFill="1" applyBorder="1" applyAlignment="1" applyProtection="1">
      <alignment horizontal="center" wrapText="1"/>
    </xf>
    <xf numFmtId="40" fontId="28" fillId="0" borderId="0" xfId="1" applyNumberFormat="1" applyFont="1" applyFill="1" applyBorder="1" applyAlignment="1" applyProtection="1">
      <alignment wrapText="1"/>
    </xf>
    <xf numFmtId="40" fontId="28" fillId="0" borderId="24" xfId="1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9" fontId="22" fillId="0" borderId="0" xfId="1" applyNumberFormat="1" applyFont="1" applyFill="1" applyBorder="1" applyAlignment="1" applyProtection="1">
      <alignment horizontal="center"/>
      <protection locked="0"/>
    </xf>
    <xf numFmtId="165" fontId="21" fillId="0" borderId="0" xfId="1" applyNumberFormat="1" applyFont="1" applyFill="1" applyBorder="1" applyAlignment="1" applyProtection="1">
      <alignment horizontal="right"/>
    </xf>
    <xf numFmtId="0" fontId="21" fillId="4" borderId="8" xfId="0" applyFont="1" applyFill="1" applyBorder="1"/>
    <xf numFmtId="0" fontId="21" fillId="0" borderId="23" xfId="0" applyFont="1" applyFill="1" applyBorder="1" applyAlignment="1">
      <alignment horizontal="center"/>
    </xf>
    <xf numFmtId="40" fontId="21" fillId="0" borderId="24" xfId="1" applyNumberFormat="1" applyFont="1" applyFill="1" applyBorder="1" applyAlignment="1" applyProtection="1">
      <alignment wrapText="1"/>
    </xf>
    <xf numFmtId="0" fontId="20" fillId="0" borderId="0" xfId="0" applyFont="1" applyFill="1" applyBorder="1"/>
    <xf numFmtId="0" fontId="20" fillId="4" borderId="8" xfId="0" applyFont="1" applyFill="1" applyBorder="1"/>
    <xf numFmtId="0" fontId="20" fillId="0" borderId="23" xfId="0" applyFont="1" applyFill="1" applyBorder="1" applyAlignment="1">
      <alignment horizontal="center"/>
    </xf>
    <xf numFmtId="40" fontId="20" fillId="0" borderId="24" xfId="1" applyNumberFormat="1" applyFont="1" applyFill="1" applyBorder="1" applyAlignment="1" applyProtection="1">
      <alignment wrapText="1"/>
    </xf>
    <xf numFmtId="0" fontId="5" fillId="0" borderId="0" xfId="1" applyFont="1" applyFill="1" applyBorder="1" applyProtection="1"/>
    <xf numFmtId="0" fontId="18" fillId="0" borderId="0" xfId="0" applyFont="1" applyFill="1" applyBorder="1"/>
    <xf numFmtId="4" fontId="5" fillId="0" borderId="0" xfId="1" applyNumberFormat="1" applyFont="1" applyFill="1" applyBorder="1" applyAlignment="1" applyProtection="1">
      <alignment horizontal="right"/>
    </xf>
    <xf numFmtId="0" fontId="28" fillId="0" borderId="23" xfId="0" applyFont="1" applyFill="1" applyBorder="1" applyAlignment="1">
      <alignment horizontal="center"/>
    </xf>
    <xf numFmtId="0" fontId="28" fillId="0" borderId="0" xfId="0" applyFont="1" applyFill="1" applyBorder="1"/>
    <xf numFmtId="0" fontId="14" fillId="4" borderId="2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9" fillId="4" borderId="12" xfId="0" applyFont="1" applyFill="1" applyBorder="1"/>
    <xf numFmtId="0" fontId="28" fillId="0" borderId="24" xfId="0" applyFont="1" applyFill="1" applyBorder="1"/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2" fontId="3" fillId="0" borderId="0" xfId="1" applyNumberFormat="1" applyFont="1" applyFill="1" applyBorder="1" applyProtection="1"/>
    <xf numFmtId="166" fontId="3" fillId="0" borderId="0" xfId="1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>
      <alignment horizont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vertical="center"/>
    </xf>
    <xf numFmtId="2" fontId="21" fillId="0" borderId="0" xfId="1" applyNumberFormat="1" applyFont="1" applyFill="1" applyBorder="1" applyProtection="1"/>
    <xf numFmtId="0" fontId="21" fillId="0" borderId="0" xfId="1" applyFont="1" applyFill="1" applyBorder="1" applyProtection="1"/>
    <xf numFmtId="166" fontId="21" fillId="0" borderId="0" xfId="1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0" fontId="29" fillId="0" borderId="0" xfId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/>
    </xf>
    <xf numFmtId="0" fontId="29" fillId="0" borderId="0" xfId="1" applyFont="1" applyFill="1" applyBorder="1" applyAlignment="1" applyProtection="1">
      <alignment horizontal="left"/>
    </xf>
    <xf numFmtId="166" fontId="29" fillId="0" borderId="0" xfId="1" applyNumberFormat="1" applyFont="1" applyFill="1" applyBorder="1" applyAlignment="1" applyProtection="1">
      <alignment horizontal="left"/>
    </xf>
    <xf numFmtId="165" fontId="29" fillId="0" borderId="24" xfId="0" applyNumberFormat="1" applyFont="1" applyFill="1" applyBorder="1" applyAlignment="1">
      <alignment horizontal="right"/>
    </xf>
    <xf numFmtId="0" fontId="21" fillId="0" borderId="0" xfId="1" applyFont="1" applyFill="1" applyBorder="1" applyAlignment="1" applyProtection="1">
      <alignment horizontal="left"/>
    </xf>
    <xf numFmtId="0" fontId="1" fillId="0" borderId="0" xfId="0" applyFont="1"/>
    <xf numFmtId="0" fontId="3" fillId="0" borderId="11" xfId="0" applyFont="1" applyFill="1" applyBorder="1"/>
    <xf numFmtId="0" fontId="3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/>
    <xf numFmtId="0" fontId="3" fillId="0" borderId="12" xfId="0" applyFont="1" applyFill="1" applyBorder="1"/>
    <xf numFmtId="166" fontId="21" fillId="0" borderId="0" xfId="1" applyNumberFormat="1" applyFont="1" applyFill="1" applyBorder="1" applyAlignment="1" applyProtection="1">
      <alignment horizontal="left"/>
    </xf>
    <xf numFmtId="9" fontId="22" fillId="0" borderId="0" xfId="1" applyNumberFormat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left" vertical="center"/>
    </xf>
    <xf numFmtId="9" fontId="29" fillId="0" borderId="0" xfId="1" applyNumberFormat="1" applyFont="1" applyFill="1" applyBorder="1" applyAlignment="1" applyProtection="1">
      <alignment horizontal="left"/>
    </xf>
    <xf numFmtId="0" fontId="35" fillId="0" borderId="0" xfId="0" applyFont="1"/>
    <xf numFmtId="0" fontId="37" fillId="0" borderId="0" xfId="0" applyFont="1"/>
    <xf numFmtId="0" fontId="40" fillId="0" borderId="0" xfId="0" applyFont="1"/>
    <xf numFmtId="0" fontId="1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65" fontId="39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9" fontId="37" fillId="0" borderId="0" xfId="0" applyNumberFormat="1" applyFont="1"/>
    <xf numFmtId="49" fontId="37" fillId="0" borderId="0" xfId="0" applyNumberFormat="1" applyFont="1"/>
    <xf numFmtId="14" fontId="37" fillId="0" borderId="0" xfId="0" applyNumberFormat="1" applyFont="1"/>
    <xf numFmtId="4" fontId="21" fillId="0" borderId="11" xfId="0" applyNumberFormat="1" applyFont="1" applyBorder="1" applyAlignment="1" applyProtection="1">
      <alignment horizontal="right"/>
    </xf>
    <xf numFmtId="165" fontId="20" fillId="0" borderId="10" xfId="0" applyNumberFormat="1" applyFont="1" applyBorder="1" applyAlignment="1" applyProtection="1">
      <alignment horizontal="right"/>
    </xf>
    <xf numFmtId="0" fontId="20" fillId="0" borderId="0" xfId="1" applyFont="1" applyFill="1" applyBorder="1" applyAlignment="1" applyProtection="1">
      <alignment vertical="center"/>
    </xf>
    <xf numFmtId="2" fontId="20" fillId="0" borderId="0" xfId="1" applyNumberFormat="1" applyFont="1" applyFill="1" applyBorder="1" applyProtection="1"/>
    <xf numFmtId="0" fontId="23" fillId="0" borderId="0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vertical="center"/>
    </xf>
    <xf numFmtId="2" fontId="23" fillId="0" borderId="0" xfId="1" applyNumberFormat="1" applyFont="1" applyFill="1" applyBorder="1" applyProtection="1"/>
    <xf numFmtId="0" fontId="23" fillId="0" borderId="0" xfId="0" applyFont="1" applyFill="1" applyBorder="1"/>
    <xf numFmtId="165" fontId="29" fillId="0" borderId="0" xfId="1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6" fillId="0" borderId="0" xfId="0" applyFont="1" applyFill="1" applyBorder="1"/>
    <xf numFmtId="0" fontId="18" fillId="0" borderId="0" xfId="0" applyFont="1"/>
    <xf numFmtId="0" fontId="37" fillId="0" borderId="0" xfId="0" applyFont="1" applyAlignment="1">
      <alignment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right" vertical="center" wrapText="1"/>
    </xf>
    <xf numFmtId="0" fontId="5" fillId="2" borderId="3" xfId="1" applyFont="1" applyFill="1" applyBorder="1" applyAlignment="1" applyProtection="1">
      <alignment horizontal="right" vertical="center" wrapText="1"/>
    </xf>
    <xf numFmtId="4" fontId="3" fillId="3" borderId="2" xfId="1" applyNumberFormat="1" applyFont="1" applyFill="1" applyBorder="1" applyAlignment="1" applyProtection="1">
      <alignment horizontal="right"/>
    </xf>
    <xf numFmtId="4" fontId="3" fillId="3" borderId="3" xfId="1" applyNumberFormat="1" applyFont="1" applyFill="1" applyBorder="1" applyAlignment="1" applyProtection="1">
      <alignment horizontal="right"/>
    </xf>
    <xf numFmtId="4" fontId="10" fillId="3" borderId="2" xfId="1" applyNumberFormat="1" applyFont="1" applyFill="1" applyBorder="1" applyAlignment="1" applyProtection="1">
      <alignment horizontal="right"/>
    </xf>
    <xf numFmtId="4" fontId="10" fillId="3" borderId="3" xfId="1" applyNumberFormat="1" applyFont="1" applyFill="1" applyBorder="1" applyAlignment="1" applyProtection="1">
      <alignment horizontal="right"/>
    </xf>
    <xf numFmtId="4" fontId="13" fillId="3" borderId="2" xfId="1" applyNumberFormat="1" applyFont="1" applyFill="1" applyBorder="1" applyAlignment="1" applyProtection="1">
      <alignment horizontal="right"/>
    </xf>
    <xf numFmtId="4" fontId="13" fillId="3" borderId="3" xfId="1" applyNumberFormat="1" applyFont="1" applyFill="1" applyBorder="1" applyAlignment="1" applyProtection="1">
      <alignment horizontal="right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/>
    <xf numFmtId="0" fontId="43" fillId="0" borderId="0" xfId="0" applyFont="1"/>
    <xf numFmtId="0" fontId="18" fillId="0" borderId="0" xfId="0" applyFont="1" applyAlignment="1">
      <alignment vertical="top"/>
    </xf>
    <xf numFmtId="0" fontId="18" fillId="0" borderId="0" xfId="0" applyFont="1"/>
    <xf numFmtId="0" fontId="18" fillId="0" borderId="11" xfId="0" applyFont="1" applyBorder="1" applyAlignment="1">
      <alignment horizontal="left" vertical="top" wrapText="1"/>
    </xf>
    <xf numFmtId="0" fontId="18" fillId="0" borderId="10" xfId="0" applyFont="1" applyBorder="1" applyAlignment="1"/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2" xfId="0" applyFont="1" applyBorder="1" applyAlignment="1">
      <alignment horizontal="right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4" fontId="18" fillId="0" borderId="33" xfId="0" applyNumberFormat="1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 wrapText="1"/>
    </xf>
    <xf numFmtId="14" fontId="18" fillId="0" borderId="28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8" fillId="0" borderId="0" xfId="0" applyFont="1"/>
    <xf numFmtId="165" fontId="38" fillId="0" borderId="0" xfId="0" applyNumberFormat="1" applyFont="1" applyAlignment="1">
      <alignment horizontal="right"/>
    </xf>
    <xf numFmtId="0" fontId="37" fillId="0" borderId="0" xfId="0" applyFont="1" applyAlignment="1"/>
    <xf numFmtId="11" fontId="37" fillId="0" borderId="0" xfId="0" applyNumberFormat="1" applyFont="1"/>
    <xf numFmtId="0" fontId="23" fillId="0" borderId="0" xfId="0" applyFont="1"/>
    <xf numFmtId="0" fontId="21" fillId="0" borderId="37" xfId="0" applyFont="1" applyBorder="1"/>
    <xf numFmtId="0" fontId="21" fillId="0" borderId="37" xfId="0" applyFont="1" applyBorder="1" applyAlignment="1">
      <alignment wrapText="1"/>
    </xf>
    <xf numFmtId="0" fontId="24" fillId="0" borderId="18" xfId="0" applyFont="1" applyBorder="1"/>
    <xf numFmtId="0" fontId="24" fillId="0" borderId="18" xfId="0" applyFont="1" applyBorder="1" applyAlignment="1">
      <alignment wrapText="1"/>
    </xf>
    <xf numFmtId="0" fontId="23" fillId="0" borderId="18" xfId="0" applyFont="1" applyBorder="1"/>
    <xf numFmtId="0" fontId="23" fillId="0" borderId="18" xfId="0" applyFont="1" applyBorder="1" applyAlignment="1">
      <alignment wrapText="1"/>
    </xf>
    <xf numFmtId="0" fontId="21" fillId="0" borderId="18" xfId="0" applyFont="1" applyBorder="1"/>
    <xf numFmtId="0" fontId="21" fillId="0" borderId="18" xfId="0" applyFont="1" applyBorder="1" applyAlignment="1">
      <alignment wrapText="1"/>
    </xf>
    <xf numFmtId="0" fontId="24" fillId="0" borderId="21" xfId="0" applyFont="1" applyBorder="1"/>
    <xf numFmtId="0" fontId="24" fillId="0" borderId="21" xfId="0" applyFont="1" applyBorder="1" applyAlignment="1">
      <alignment wrapText="1"/>
    </xf>
    <xf numFmtId="49" fontId="21" fillId="0" borderId="36" xfId="0" applyNumberFormat="1" applyFont="1" applyBorder="1" applyAlignment="1">
      <alignment vertical="top"/>
    </xf>
    <xf numFmtId="49" fontId="21" fillId="0" borderId="37" xfId="0" applyNumberFormat="1" applyFont="1" applyBorder="1" applyAlignment="1">
      <alignment vertical="top"/>
    </xf>
    <xf numFmtId="49" fontId="24" fillId="0" borderId="17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/>
    </xf>
    <xf numFmtId="49" fontId="23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/>
    </xf>
    <xf numFmtId="49" fontId="21" fillId="0" borderId="17" xfId="0" applyNumberFormat="1" applyFont="1" applyBorder="1" applyAlignment="1">
      <alignment vertical="top"/>
    </xf>
    <xf numFmtId="49" fontId="21" fillId="0" borderId="18" xfId="0" applyNumberFormat="1" applyFont="1" applyBorder="1" applyAlignment="1">
      <alignment vertical="top"/>
    </xf>
    <xf numFmtId="49" fontId="24" fillId="0" borderId="20" xfId="0" applyNumberFormat="1" applyFont="1" applyBorder="1" applyAlignment="1">
      <alignment vertical="top"/>
    </xf>
    <xf numFmtId="49" fontId="24" fillId="0" borderId="21" xfId="0" applyNumberFormat="1" applyFont="1" applyBorder="1" applyAlignment="1">
      <alignment vertical="top"/>
    </xf>
    <xf numFmtId="165" fontId="21" fillId="0" borderId="38" xfId="0" applyNumberFormat="1" applyFont="1" applyBorder="1" applyAlignment="1">
      <alignment horizontal="right"/>
    </xf>
    <xf numFmtId="165" fontId="24" fillId="0" borderId="19" xfId="0" applyNumberFormat="1" applyFont="1" applyBorder="1" applyAlignment="1">
      <alignment horizontal="right"/>
    </xf>
    <xf numFmtId="165" fontId="23" fillId="0" borderId="19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  <xf numFmtId="165" fontId="24" fillId="0" borderId="22" xfId="0" applyNumberFormat="1" applyFont="1" applyBorder="1" applyAlignment="1">
      <alignment horizontal="right"/>
    </xf>
    <xf numFmtId="165" fontId="22" fillId="0" borderId="37" xfId="0" applyNumberFormat="1" applyFont="1" applyBorder="1" applyAlignment="1">
      <alignment horizontal="right"/>
    </xf>
    <xf numFmtId="165" fontId="22" fillId="0" borderId="18" xfId="0" applyNumberFormat="1" applyFont="1" applyBorder="1" applyAlignment="1">
      <alignment horizontal="right"/>
    </xf>
    <xf numFmtId="165" fontId="22" fillId="0" borderId="21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9" fontId="18" fillId="0" borderId="0" xfId="0" applyNumberFormat="1" applyFont="1" applyAlignment="1">
      <alignment horizontal="center"/>
    </xf>
    <xf numFmtId="0" fontId="39" fillId="0" borderId="0" xfId="0" applyFont="1"/>
    <xf numFmtId="0" fontId="18" fillId="0" borderId="0" xfId="0" applyFont="1" applyAlignment="1">
      <alignment horizontal="right" vertical="top"/>
    </xf>
    <xf numFmtId="0" fontId="44" fillId="0" borderId="0" xfId="0" applyFont="1" applyAlignment="1">
      <alignment horizontal="right"/>
    </xf>
    <xf numFmtId="0" fontId="43" fillId="0" borderId="0" xfId="0" applyFont="1" applyAlignment="1"/>
    <xf numFmtId="49" fontId="43" fillId="0" borderId="1" xfId="0" applyNumberFormat="1" applyFont="1" applyBorder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43" fillId="0" borderId="39" xfId="0" applyFont="1" applyBorder="1"/>
    <xf numFmtId="0" fontId="43" fillId="0" borderId="40" xfId="0" applyFont="1" applyBorder="1"/>
    <xf numFmtId="0" fontId="43" fillId="0" borderId="41" xfId="0" applyFont="1" applyBorder="1"/>
    <xf numFmtId="0" fontId="43" fillId="0" borderId="42" xfId="0" applyFont="1" applyBorder="1"/>
    <xf numFmtId="0" fontId="43" fillId="0" borderId="6" xfId="0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49" fontId="43" fillId="0" borderId="30" xfId="0" applyNumberFormat="1" applyFont="1" applyBorder="1" applyAlignment="1">
      <alignment horizontal="center"/>
    </xf>
    <xf numFmtId="14" fontId="43" fillId="0" borderId="30" xfId="0" applyNumberFormat="1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49" fontId="43" fillId="0" borderId="43" xfId="0" applyNumberFormat="1" applyFont="1" applyBorder="1" applyAlignment="1">
      <alignment horizontal="center"/>
    </xf>
    <xf numFmtId="49" fontId="43" fillId="0" borderId="44" xfId="0" applyNumberFormat="1" applyFont="1" applyBorder="1" applyAlignment="1">
      <alignment horizontal="center"/>
    </xf>
    <xf numFmtId="14" fontId="43" fillId="0" borderId="44" xfId="0" applyNumberFormat="1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39" xfId="0" applyFont="1" applyBorder="1" applyAlignment="1">
      <alignment horizontal="right"/>
    </xf>
    <xf numFmtId="0" fontId="43" fillId="0" borderId="40" xfId="0" applyFont="1" applyBorder="1" applyAlignment="1">
      <alignment horizontal="right"/>
    </xf>
    <xf numFmtId="0" fontId="43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14" fontId="43" fillId="0" borderId="26" xfId="0" applyNumberFormat="1" applyFont="1" applyBorder="1" applyAlignment="1">
      <alignment horizontal="center" vertical="center" wrapText="1"/>
    </xf>
    <xf numFmtId="14" fontId="43" fillId="0" borderId="2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65" fontId="43" fillId="0" borderId="1" xfId="0" applyNumberFormat="1" applyFont="1" applyBorder="1" applyAlignment="1">
      <alignment horizontal="right" wrapText="1"/>
    </xf>
    <xf numFmtId="165" fontId="46" fillId="0" borderId="1" xfId="0" applyNumberFormat="1" applyFont="1" applyBorder="1" applyAlignment="1">
      <alignment horizontal="right" wrapText="1"/>
    </xf>
    <xf numFmtId="0" fontId="43" fillId="0" borderId="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left" vertical="top" wrapText="1"/>
    </xf>
    <xf numFmtId="0" fontId="43" fillId="0" borderId="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 wrapText="1"/>
    </xf>
    <xf numFmtId="165" fontId="46" fillId="0" borderId="25" xfId="0" applyNumberFormat="1" applyFont="1" applyBorder="1" applyAlignment="1">
      <alignment horizontal="right" wrapText="1"/>
    </xf>
    <xf numFmtId="0" fontId="43" fillId="0" borderId="27" xfId="0" applyFont="1" applyBorder="1" applyAlignment="1">
      <alignment horizontal="center" vertical="top" wrapText="1"/>
    </xf>
    <xf numFmtId="165" fontId="43" fillId="0" borderId="27" xfId="0" applyNumberFormat="1" applyFont="1" applyBorder="1" applyAlignment="1">
      <alignment horizontal="right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165" fontId="46" fillId="0" borderId="43" xfId="0" applyNumberFormat="1" applyFont="1" applyBorder="1" applyAlignment="1">
      <alignment horizontal="right" wrapText="1"/>
    </xf>
    <xf numFmtId="165" fontId="46" fillId="0" borderId="44" xfId="0" applyNumberFormat="1" applyFont="1" applyBorder="1" applyAlignment="1">
      <alignment horizontal="right" wrapText="1"/>
    </xf>
    <xf numFmtId="0" fontId="43" fillId="0" borderId="44" xfId="0" applyFont="1" applyBorder="1" applyAlignment="1">
      <alignment horizontal="center" vertical="top" wrapText="1"/>
    </xf>
    <xf numFmtId="0" fontId="43" fillId="0" borderId="45" xfId="0" applyFont="1" applyBorder="1" applyAlignment="1">
      <alignment horizontal="center" vertical="top" wrapText="1"/>
    </xf>
    <xf numFmtId="165" fontId="43" fillId="0" borderId="1" xfId="0" applyNumberFormat="1" applyFont="1" applyBorder="1" applyAlignment="1">
      <alignment horizontal="right"/>
    </xf>
    <xf numFmtId="165" fontId="46" fillId="0" borderId="1" xfId="0" applyNumberFormat="1" applyFont="1" applyBorder="1" applyAlignment="1">
      <alignment horizontal="right"/>
    </xf>
    <xf numFmtId="49" fontId="43" fillId="0" borderId="0" xfId="0" applyNumberFormat="1" applyFont="1"/>
    <xf numFmtId="9" fontId="43" fillId="0" borderId="0" xfId="0" applyNumberFormat="1" applyFont="1"/>
    <xf numFmtId="165" fontId="43" fillId="0" borderId="0" xfId="0" applyNumberFormat="1" applyFont="1"/>
    <xf numFmtId="0" fontId="43" fillId="0" borderId="0" xfId="0" applyFont="1" applyAlignment="1"/>
    <xf numFmtId="165" fontId="43" fillId="0" borderId="4" xfId="0" applyNumberFormat="1" applyFont="1" applyBorder="1" applyAlignment="1">
      <alignment horizontal="right"/>
    </xf>
    <xf numFmtId="0" fontId="47" fillId="0" borderId="0" xfId="0" applyFont="1"/>
    <xf numFmtId="0" fontId="47" fillId="0" borderId="0" xfId="0" applyFont="1" applyAlignment="1"/>
    <xf numFmtId="0" fontId="49" fillId="0" borderId="0" xfId="0" applyFont="1" applyAlignme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49" fontId="47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horizontal="left" vertical="top"/>
    </xf>
    <xf numFmtId="49" fontId="47" fillId="0" borderId="11" xfId="0" applyNumberFormat="1" applyFont="1" applyBorder="1" applyAlignment="1">
      <alignment horizontal="left" vertical="top"/>
    </xf>
    <xf numFmtId="0" fontId="47" fillId="0" borderId="0" xfId="0" applyFont="1" applyBorder="1" applyAlignment="1">
      <alignment horizontal="left"/>
    </xf>
    <xf numFmtId="0" fontId="47" fillId="0" borderId="46" xfId="0" applyFont="1" applyBorder="1" applyAlignment="1">
      <alignment horizontal="left" vertical="top" wrapText="1"/>
    </xf>
    <xf numFmtId="0" fontId="47" fillId="0" borderId="46" xfId="0" applyFont="1" applyBorder="1" applyAlignment="1">
      <alignment horizontal="left" vertical="top"/>
    </xf>
    <xf numFmtId="49" fontId="47" fillId="0" borderId="46" xfId="0" applyNumberFormat="1" applyFont="1" applyBorder="1" applyAlignment="1">
      <alignment horizontal="left"/>
    </xf>
    <xf numFmtId="49" fontId="47" fillId="0" borderId="46" xfId="0" applyNumberFormat="1" applyFont="1" applyBorder="1" applyAlignment="1">
      <alignment horizontal="left" vertical="top"/>
    </xf>
    <xf numFmtId="0" fontId="47" fillId="0" borderId="46" xfId="0" applyFont="1" applyBorder="1" applyAlignment="1">
      <alignment horizontal="left"/>
    </xf>
    <xf numFmtId="0" fontId="47" fillId="0" borderId="47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47" xfId="0" applyFont="1" applyBorder="1" applyAlignment="1">
      <alignment horizontal="left" vertical="top"/>
    </xf>
    <xf numFmtId="0" fontId="47" fillId="0" borderId="23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49" fontId="47" fillId="0" borderId="47" xfId="0" applyNumberFormat="1" applyFont="1" applyBorder="1" applyAlignment="1">
      <alignment horizontal="left"/>
    </xf>
    <xf numFmtId="49" fontId="47" fillId="0" borderId="23" xfId="0" applyNumberFormat="1" applyFont="1" applyBorder="1" applyAlignment="1">
      <alignment horizontal="left" vertical="top"/>
    </xf>
    <xf numFmtId="49" fontId="47" fillId="0" borderId="47" xfId="0" applyNumberFormat="1" applyFont="1" applyBorder="1" applyAlignment="1">
      <alignment horizontal="lef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48" xfId="0" applyNumberFormat="1" applyFont="1" applyBorder="1" applyAlignment="1">
      <alignment horizontal="left"/>
    </xf>
    <xf numFmtId="49" fontId="47" fillId="0" borderId="24" xfId="0" applyNumberFormat="1" applyFont="1" applyBorder="1" applyAlignment="1">
      <alignment horizontal="left" vertical="top"/>
    </xf>
    <xf numFmtId="49" fontId="47" fillId="0" borderId="48" xfId="0" applyNumberFormat="1" applyFont="1" applyBorder="1" applyAlignment="1">
      <alignment horizontal="left" vertical="top"/>
    </xf>
    <xf numFmtId="49" fontId="47" fillId="0" borderId="12" xfId="0" applyNumberFormat="1" applyFont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top"/>
    </xf>
    <xf numFmtId="0" fontId="47" fillId="0" borderId="1" xfId="0" applyFont="1" applyBorder="1" applyAlignment="1">
      <alignment horizontal="left" vertical="top" wrapText="1"/>
    </xf>
    <xf numFmtId="165" fontId="47" fillId="0" borderId="1" xfId="0" applyNumberFormat="1" applyFont="1" applyBorder="1" applyAlignment="1">
      <alignment horizontal="right"/>
    </xf>
    <xf numFmtId="0" fontId="47" fillId="0" borderId="1" xfId="0" applyFont="1" applyBorder="1" applyAlignment="1">
      <alignment horizontal="left" wrapText="1"/>
    </xf>
    <xf numFmtId="0" fontId="47" fillId="0" borderId="0" xfId="0" applyFont="1" applyAlignment="1">
      <alignment horizontal="right"/>
    </xf>
    <xf numFmtId="165" fontId="47" fillId="0" borderId="2" xfId="0" applyNumberFormat="1" applyFont="1" applyBorder="1" applyAlignment="1">
      <alignment horizontal="right"/>
    </xf>
    <xf numFmtId="165" fontId="47" fillId="0" borderId="7" xfId="0" applyNumberFormat="1" applyFont="1" applyBorder="1" applyAlignment="1">
      <alignment horizontal="right"/>
    </xf>
    <xf numFmtId="165" fontId="47" fillId="0" borderId="3" xfId="0" applyNumberFormat="1" applyFont="1" applyBorder="1" applyAlignment="1">
      <alignment horizontal="right"/>
    </xf>
    <xf numFmtId="0" fontId="48" fillId="0" borderId="0" xfId="0" applyFont="1"/>
    <xf numFmtId="0" fontId="42" fillId="0" borderId="0" xfId="0" applyFont="1"/>
    <xf numFmtId="49" fontId="51" fillId="0" borderId="0" xfId="0" applyNumberFormat="1" applyFont="1"/>
    <xf numFmtId="0" fontId="51" fillId="0" borderId="0" xfId="0" applyFont="1"/>
    <xf numFmtId="14" fontId="51" fillId="0" borderId="0" xfId="0" applyNumberFormat="1" applyFont="1"/>
    <xf numFmtId="165" fontId="51" fillId="0" borderId="0" xfId="0" applyNumberFormat="1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36" fillId="0" borderId="0" xfId="0" applyFont="1"/>
    <xf numFmtId="0" fontId="38" fillId="0" borderId="0" xfId="0" applyFont="1" applyAlignment="1"/>
    <xf numFmtId="0" fontId="6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right" wrapText="1"/>
    </xf>
    <xf numFmtId="0" fontId="6" fillId="0" borderId="7" xfId="0" applyFont="1" applyBorder="1"/>
    <xf numFmtId="165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/>
    </xf>
    <xf numFmtId="0" fontId="53" fillId="0" borderId="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Border="1" applyAlignment="1">
      <alignment horizontal="right"/>
    </xf>
    <xf numFmtId="0" fontId="53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49" fontId="36" fillId="0" borderId="0" xfId="0" applyNumberFormat="1" applyFont="1"/>
    <xf numFmtId="14" fontId="36" fillId="0" borderId="0" xfId="0" applyNumberFormat="1" applyFont="1"/>
    <xf numFmtId="165" fontId="36" fillId="0" borderId="0" xfId="0" applyNumberFormat="1" applyFont="1"/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  <cellStyle name="Обычный 7" xfId="6"/>
    <cellStyle name="Процентн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F77"/>
  <sheetViews>
    <sheetView showGridLines="0" zoomScaleNormal="100" workbookViewId="0">
      <pane xSplit="15" ySplit="7" topLeftCell="P8" activePane="bottomRight" state="frozenSplit"/>
      <selection pane="topRight" activeCell="M1" sqref="M1"/>
      <selection pane="bottomLeft" activeCell="A18" sqref="A18"/>
      <selection pane="bottomRight" activeCell="A5" sqref="A5:F5"/>
    </sheetView>
  </sheetViews>
  <sheetFormatPr defaultRowHeight="15"/>
  <cols>
    <col min="1" max="1" width="5.28515625" style="5" customWidth="1"/>
    <col min="2" max="2" width="59.140625" style="5" customWidth="1"/>
    <col min="3" max="3" width="8.28515625" style="5" customWidth="1"/>
    <col min="4" max="4" width="10.140625" style="5" customWidth="1"/>
    <col min="5" max="6" width="16.7109375" style="5" customWidth="1"/>
    <col min="7" max="7" width="4.140625" style="5" customWidth="1"/>
    <col min="8" max="8" width="12.28515625" style="5" customWidth="1"/>
    <col min="9" max="9" width="16.7109375" style="5" customWidth="1"/>
    <col min="10" max="10" width="18.7109375" style="5" customWidth="1"/>
    <col min="11" max="15" width="20.42578125" style="5" customWidth="1"/>
    <col min="16" max="16" width="13.140625" style="184" customWidth="1"/>
    <col min="17" max="17" width="14.85546875" customWidth="1"/>
    <col min="18" max="18" width="13.7109375" customWidth="1"/>
    <col min="19" max="19" width="15.7109375" customWidth="1"/>
    <col min="22" max="22" width="9.140625" style="8"/>
    <col min="23" max="27" width="9.140625" style="9"/>
    <col min="28" max="16384" width="9.140625" style="5"/>
  </cols>
  <sheetData>
    <row r="1" spans="1:500" ht="15.75">
      <c r="A1" s="1"/>
      <c r="B1" s="2" t="s">
        <v>0</v>
      </c>
      <c r="C1" s="3">
        <v>1.7</v>
      </c>
      <c r="D1" s="1"/>
      <c r="E1" s="1"/>
      <c r="F1" s="1"/>
      <c r="G1" s="222" t="s">
        <v>1</v>
      </c>
      <c r="H1" s="223"/>
      <c r="I1" s="4" t="s">
        <v>2</v>
      </c>
      <c r="J1" s="4" t="s">
        <v>3</v>
      </c>
      <c r="P1" s="6" t="s">
        <v>4</v>
      </c>
      <c r="Q1" s="7">
        <v>0.18</v>
      </c>
      <c r="R1" t="s">
        <v>5</v>
      </c>
      <c r="GR1" s="5" t="s">
        <v>6</v>
      </c>
      <c r="SF1"/>
    </row>
    <row r="2" spans="1:500" ht="15.75">
      <c r="A2" s="1"/>
      <c r="B2" s="2" t="s">
        <v>7</v>
      </c>
      <c r="C2" s="10">
        <v>1.05</v>
      </c>
      <c r="D2" s="11"/>
      <c r="E2" s="222" t="s">
        <v>8</v>
      </c>
      <c r="F2" s="223"/>
      <c r="G2" s="224">
        <f>ItogoStoimostRabot</f>
        <v>1029776.7000000001</v>
      </c>
      <c r="H2" s="225"/>
      <c r="I2" s="12">
        <f>ItogoStoimostMaterialov</f>
        <v>1223889.45</v>
      </c>
      <c r="J2" s="13">
        <f>VsegoPoSmete</f>
        <v>2433959.44</v>
      </c>
      <c r="K2" s="9"/>
      <c r="L2" s="9"/>
      <c r="M2" s="9"/>
      <c r="N2" s="9"/>
      <c r="O2" s="9"/>
      <c r="P2" s="6" t="s">
        <v>9</v>
      </c>
      <c r="GR2" s="5" t="s">
        <v>10</v>
      </c>
    </row>
    <row r="3" spans="1:500" ht="15.75">
      <c r="A3" s="1"/>
      <c r="B3" s="2" t="s">
        <v>11</v>
      </c>
      <c r="C3" s="14">
        <v>7.4999999999999997E-2</v>
      </c>
      <c r="D3" s="1"/>
      <c r="E3" s="222" t="s">
        <v>12</v>
      </c>
      <c r="F3" s="223"/>
      <c r="G3" s="226">
        <f>F63</f>
        <v>605751</v>
      </c>
      <c r="H3" s="227"/>
      <c r="I3" s="15">
        <f>F64</f>
        <v>1165609</v>
      </c>
      <c r="J3" s="16">
        <f>F67</f>
        <v>1842214.4</v>
      </c>
      <c r="K3" s="9"/>
      <c r="L3" s="9"/>
      <c r="M3" s="9"/>
      <c r="N3" s="9"/>
      <c r="O3" s="9"/>
      <c r="P3" s="6" t="s">
        <v>9</v>
      </c>
      <c r="GR3" s="17" t="s">
        <v>174</v>
      </c>
    </row>
    <row r="4" spans="1:500" ht="15.75">
      <c r="A4" s="1"/>
      <c r="B4" s="2" t="s">
        <v>13</v>
      </c>
      <c r="C4" s="18">
        <v>0</v>
      </c>
      <c r="D4" s="1"/>
      <c r="E4" s="1"/>
      <c r="F4" s="19" t="s">
        <v>14</v>
      </c>
      <c r="G4" s="228"/>
      <c r="H4" s="229"/>
      <c r="I4" s="20">
        <f>IF(SmStoimost=0,0,УЧП/SmStoimost)</f>
        <v>0.20403740170789372</v>
      </c>
      <c r="J4" s="21">
        <f>ROUND(SmStoimost-PlanStoimost-SmStoimost*ЛНИ-(SmStoimost-PlanStMater)*ВНС,2)</f>
        <v>496618.76</v>
      </c>
      <c r="K4" s="9"/>
      <c r="L4" s="9"/>
      <c r="M4" s="9"/>
      <c r="N4" s="9"/>
      <c r="O4" s="9"/>
      <c r="P4" s="6" t="s">
        <v>9</v>
      </c>
      <c r="GR4" s="5">
        <v>1</v>
      </c>
    </row>
    <row r="5" spans="1:500" ht="20.25" customHeight="1">
      <c r="A5" s="219" t="s">
        <v>175</v>
      </c>
      <c r="B5" s="219"/>
      <c r="C5" s="219"/>
      <c r="D5" s="219"/>
      <c r="E5" s="219"/>
      <c r="F5" s="219"/>
      <c r="G5" s="22"/>
      <c r="H5" s="23"/>
      <c r="I5" s="220" t="s">
        <v>15</v>
      </c>
      <c r="J5" s="221"/>
      <c r="K5" s="9"/>
      <c r="L5" s="9"/>
      <c r="M5" s="9"/>
      <c r="N5" s="9"/>
      <c r="O5" s="9"/>
      <c r="P5" s="6" t="s">
        <v>16</v>
      </c>
    </row>
    <row r="6" spans="1:500" ht="32.25" customHeight="1">
      <c r="A6" s="24" t="s">
        <v>17</v>
      </c>
      <c r="B6" s="24" t="s">
        <v>18</v>
      </c>
      <c r="C6" s="24" t="s">
        <v>19</v>
      </c>
      <c r="D6" s="25" t="s">
        <v>20</v>
      </c>
      <c r="E6" s="24" t="s">
        <v>21</v>
      </c>
      <c r="F6" s="24" t="s">
        <v>22</v>
      </c>
      <c r="G6" s="26"/>
      <c r="H6" s="27" t="s">
        <v>23</v>
      </c>
      <c r="I6" s="27" t="s">
        <v>24</v>
      </c>
      <c r="J6" s="27" t="s">
        <v>25</v>
      </c>
      <c r="K6" s="9"/>
      <c r="L6" s="9"/>
      <c r="M6" s="9"/>
      <c r="N6" s="9"/>
      <c r="O6" s="9"/>
      <c r="P6" s="28" t="s">
        <v>26</v>
      </c>
    </row>
    <row r="7" spans="1:500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6"/>
      <c r="H7" s="30"/>
      <c r="I7" s="30">
        <v>5</v>
      </c>
      <c r="J7" s="30">
        <v>6</v>
      </c>
      <c r="K7" s="9"/>
      <c r="L7" s="9"/>
      <c r="M7" s="9"/>
      <c r="N7" s="9"/>
      <c r="O7" s="9"/>
      <c r="P7" s="6" t="s">
        <v>26</v>
      </c>
    </row>
    <row r="8" spans="1:500" s="44" customFormat="1" ht="15.75" customHeight="1">
      <c r="A8" s="31"/>
      <c r="B8" s="32"/>
      <c r="C8" s="33"/>
      <c r="D8" s="34"/>
      <c r="E8" s="34"/>
      <c r="F8" s="35"/>
      <c r="G8" s="36"/>
      <c r="H8" s="37"/>
      <c r="I8" s="38"/>
      <c r="J8" s="39"/>
      <c r="K8" s="40"/>
      <c r="L8" s="40"/>
      <c r="M8" s="40"/>
      <c r="N8" s="40"/>
      <c r="O8" s="40"/>
      <c r="P8" s="41" t="s">
        <v>27</v>
      </c>
      <c r="Q8" s="42"/>
      <c r="R8" s="42"/>
      <c r="S8" s="42"/>
      <c r="T8" s="42"/>
      <c r="U8" s="42"/>
      <c r="V8" s="43"/>
      <c r="W8" s="40"/>
      <c r="X8" s="40"/>
      <c r="Y8" s="40"/>
      <c r="Z8" s="40"/>
      <c r="AA8" s="40"/>
    </row>
    <row r="9" spans="1:500" s="44" customFormat="1" ht="15.75" customHeight="1">
      <c r="A9" s="45" t="s">
        <v>28</v>
      </c>
      <c r="B9" s="46" t="s">
        <v>122</v>
      </c>
      <c r="C9" s="47"/>
      <c r="D9" s="48"/>
      <c r="E9" s="48"/>
      <c r="F9" s="49"/>
      <c r="G9" s="36"/>
      <c r="H9" s="50"/>
      <c r="I9" s="51"/>
      <c r="J9" s="52"/>
      <c r="K9" s="40"/>
      <c r="L9" s="40"/>
      <c r="M9" s="40"/>
      <c r="N9" s="40"/>
      <c r="O9" s="40"/>
      <c r="P9" s="41" t="s">
        <v>29</v>
      </c>
      <c r="Q9" s="42"/>
      <c r="R9" s="42"/>
      <c r="S9" s="42"/>
      <c r="T9" s="42"/>
      <c r="U9" s="42"/>
      <c r="V9" s="43"/>
      <c r="W9" s="40"/>
      <c r="X9" s="40"/>
      <c r="Y9" s="40"/>
      <c r="Z9" s="40"/>
      <c r="AA9" s="40"/>
    </row>
    <row r="10" spans="1:500" s="44" customFormat="1" ht="15.75" hidden="1" customHeight="1">
      <c r="A10" s="53"/>
      <c r="B10" s="54"/>
      <c r="C10" s="55"/>
      <c r="D10" s="56"/>
      <c r="E10" s="56"/>
      <c r="F10" s="57"/>
      <c r="G10" s="36"/>
      <c r="H10" s="58"/>
      <c r="I10" s="59"/>
      <c r="J10" s="60"/>
      <c r="K10" s="40"/>
      <c r="L10" s="40"/>
      <c r="M10" s="40"/>
      <c r="N10" s="40"/>
      <c r="O10" s="40"/>
      <c r="P10" s="41" t="s">
        <v>30</v>
      </c>
      <c r="Q10" s="42"/>
      <c r="R10" s="42"/>
      <c r="S10" s="42"/>
      <c r="T10" s="42"/>
      <c r="U10" s="42"/>
      <c r="V10" s="43"/>
      <c r="W10" s="40"/>
      <c r="X10" s="40"/>
      <c r="Y10" s="40"/>
      <c r="Z10" s="40"/>
      <c r="AA10" s="40"/>
    </row>
    <row r="11" spans="1:500" s="44" customFormat="1" ht="47.25">
      <c r="A11" s="61" t="s">
        <v>28</v>
      </c>
      <c r="B11" s="62" t="s">
        <v>142</v>
      </c>
      <c r="C11" s="63" t="s">
        <v>143</v>
      </c>
      <c r="D11" s="64">
        <v>56</v>
      </c>
      <c r="E11" s="64">
        <v>200</v>
      </c>
      <c r="F11" s="65">
        <f>ROUND(E11*ROUND(D11,2),2)</f>
        <v>11200</v>
      </c>
      <c r="G11" s="66" t="s">
        <v>32</v>
      </c>
      <c r="H11" s="67">
        <f>KoeffForPrice</f>
        <v>1.7</v>
      </c>
      <c r="I11" s="68">
        <f>ROUND(E11*H11,2)</f>
        <v>340</v>
      </c>
      <c r="J11" s="69">
        <f>ROUND(I11*ROUND(D11,2),2)</f>
        <v>19040</v>
      </c>
      <c r="K11" s="40"/>
      <c r="L11" s="40"/>
      <c r="M11" s="40"/>
      <c r="N11" s="40"/>
      <c r="O11" s="40"/>
      <c r="P11" s="41" t="s">
        <v>33</v>
      </c>
      <c r="Q11" s="42"/>
      <c r="R11" s="42"/>
      <c r="S11" s="42"/>
      <c r="T11" s="42"/>
      <c r="U11" s="42"/>
      <c r="V11" s="43"/>
      <c r="W11" s="40"/>
      <c r="X11" s="40"/>
      <c r="Y11" s="40"/>
      <c r="Z11" s="40"/>
      <c r="AA11" s="40"/>
    </row>
    <row r="12" spans="1:500" s="44" customFormat="1" ht="15.75">
      <c r="A12" s="79" t="s">
        <v>34</v>
      </c>
      <c r="B12" s="80" t="s">
        <v>146</v>
      </c>
      <c r="C12" s="81" t="s">
        <v>45</v>
      </c>
      <c r="D12" s="64">
        <v>30</v>
      </c>
      <c r="E12" s="64">
        <v>40</v>
      </c>
      <c r="F12" s="85">
        <f>ROUND(E12*ROUND(D12,2),2)</f>
        <v>1200</v>
      </c>
      <c r="G12" s="66" t="s">
        <v>32</v>
      </c>
      <c r="H12" s="67">
        <f>KoeffForMaterial</f>
        <v>1.05</v>
      </c>
      <c r="I12" s="83">
        <f>ROUND(E12*H12,2)</f>
        <v>42</v>
      </c>
      <c r="J12" s="84">
        <f>ROUND(I12*ROUND(D12,2),2)</f>
        <v>1260</v>
      </c>
      <c r="K12" s="40"/>
      <c r="L12" s="40"/>
      <c r="M12" s="40"/>
      <c r="N12" s="40"/>
      <c r="O12" s="40"/>
      <c r="P12" s="41" t="s">
        <v>49</v>
      </c>
      <c r="Q12" s="217"/>
      <c r="R12" s="217"/>
      <c r="S12" s="217"/>
      <c r="T12" s="217"/>
      <c r="U12" s="217"/>
      <c r="V12" s="43"/>
      <c r="W12" s="40"/>
      <c r="X12" s="40"/>
      <c r="Y12" s="40"/>
      <c r="Z12" s="40"/>
      <c r="AA12" s="40"/>
    </row>
    <row r="13" spans="1:500" s="44" customFormat="1" ht="15.75">
      <c r="A13" s="79" t="s">
        <v>144</v>
      </c>
      <c r="B13" s="80" t="s">
        <v>95</v>
      </c>
      <c r="C13" s="81" t="s">
        <v>45</v>
      </c>
      <c r="D13" s="64">
        <v>300</v>
      </c>
      <c r="E13" s="64">
        <v>10</v>
      </c>
      <c r="F13" s="85">
        <f>ROUND(E13*ROUND(D13,2),2)</f>
        <v>3000</v>
      </c>
      <c r="G13" s="66" t="s">
        <v>32</v>
      </c>
      <c r="H13" s="67">
        <f>KoeffForMaterial</f>
        <v>1.05</v>
      </c>
      <c r="I13" s="83">
        <f>ROUND(E13*H13,2)</f>
        <v>10.5</v>
      </c>
      <c r="J13" s="84">
        <f>ROUND(I13*ROUND(D13,2),2)</f>
        <v>3150</v>
      </c>
      <c r="K13" s="40"/>
      <c r="L13" s="40"/>
      <c r="M13" s="40"/>
      <c r="N13" s="40"/>
      <c r="O13" s="40"/>
      <c r="P13" s="41" t="s">
        <v>49</v>
      </c>
      <c r="Q13" s="217"/>
      <c r="R13" s="217"/>
      <c r="S13" s="217"/>
      <c r="T13" s="217"/>
      <c r="U13" s="217"/>
      <c r="V13" s="43"/>
      <c r="W13" s="40"/>
      <c r="X13" s="40"/>
      <c r="Y13" s="40"/>
      <c r="Z13" s="40"/>
      <c r="AA13" s="40"/>
    </row>
    <row r="14" spans="1:500" s="44" customFormat="1" ht="15.75">
      <c r="A14" s="70" t="s">
        <v>145</v>
      </c>
      <c r="B14" s="71" t="s">
        <v>35</v>
      </c>
      <c r="C14" s="72" t="s">
        <v>36</v>
      </c>
      <c r="D14" s="64">
        <f>D11*0.3*0.7*0.7*1.6</f>
        <v>13.171199999999999</v>
      </c>
      <c r="E14" s="64"/>
      <c r="F14" s="73"/>
      <c r="G14" s="66" t="s">
        <v>32</v>
      </c>
      <c r="H14" s="67"/>
      <c r="I14" s="74"/>
      <c r="J14" s="75"/>
      <c r="K14" s="40"/>
      <c r="L14" s="40"/>
      <c r="M14" s="40"/>
      <c r="N14" s="40"/>
      <c r="O14" s="40"/>
      <c r="P14" s="41" t="s">
        <v>37</v>
      </c>
      <c r="Q14" s="42"/>
      <c r="R14" s="42"/>
      <c r="S14" s="42"/>
      <c r="T14" s="42"/>
      <c r="U14" s="42"/>
      <c r="V14" s="43"/>
      <c r="W14" s="40"/>
      <c r="X14" s="40"/>
      <c r="Y14" s="40"/>
      <c r="Z14" s="40"/>
      <c r="AA14" s="40"/>
    </row>
    <row r="15" spans="1:500" s="44" customFormat="1" ht="31.5">
      <c r="A15" s="61" t="s">
        <v>38</v>
      </c>
      <c r="B15" s="62" t="s">
        <v>171</v>
      </c>
      <c r="C15" s="63" t="s">
        <v>39</v>
      </c>
      <c r="D15" s="64">
        <f>191*6.7+2.8*2.8*2</f>
        <v>1295.3800000000001</v>
      </c>
      <c r="E15" s="76">
        <v>60</v>
      </c>
      <c r="F15" s="77">
        <f>ROUND(E15*ROUND(D15,2),2)</f>
        <v>77722.8</v>
      </c>
      <c r="G15" s="66" t="s">
        <v>32</v>
      </c>
      <c r="H15" s="67">
        <f>KoeffForPrice</f>
        <v>1.7</v>
      </c>
      <c r="I15" s="68">
        <f>ROUND(E15*H15,2)</f>
        <v>102</v>
      </c>
      <c r="J15" s="69">
        <f>ROUND(I15*ROUND(D15,2),2)</f>
        <v>132128.76</v>
      </c>
      <c r="K15" s="40"/>
      <c r="L15" s="40"/>
      <c r="M15" s="40"/>
      <c r="N15" s="40"/>
      <c r="O15" s="40"/>
      <c r="P15" s="41" t="s">
        <v>33</v>
      </c>
      <c r="Q15" s="42"/>
      <c r="R15" s="42"/>
      <c r="S15" s="42"/>
      <c r="T15" s="42"/>
      <c r="U15" s="42"/>
      <c r="V15" s="43"/>
      <c r="W15" s="40"/>
      <c r="X15" s="40"/>
      <c r="Y15" s="40"/>
      <c r="Z15" s="40"/>
      <c r="AA15" s="40"/>
    </row>
    <row r="16" spans="1:500" s="44" customFormat="1" ht="15.75">
      <c r="A16" s="70" t="s">
        <v>40</v>
      </c>
      <c r="B16" s="71" t="s">
        <v>35</v>
      </c>
      <c r="C16" s="72" t="s">
        <v>36</v>
      </c>
      <c r="D16" s="64">
        <f>D15*5*3*2/1000</f>
        <v>38.861400000000003</v>
      </c>
      <c r="E16" s="76"/>
      <c r="F16" s="78"/>
      <c r="G16" s="66" t="s">
        <v>32</v>
      </c>
      <c r="H16" s="67"/>
      <c r="I16" s="74"/>
      <c r="J16" s="75"/>
      <c r="K16" s="40"/>
      <c r="L16" s="40"/>
      <c r="M16" s="40"/>
      <c r="N16" s="40"/>
      <c r="O16" s="40"/>
      <c r="P16" s="41" t="s">
        <v>37</v>
      </c>
      <c r="Q16" s="42"/>
      <c r="R16" s="42"/>
      <c r="S16" s="42"/>
      <c r="T16" s="42"/>
      <c r="U16" s="42"/>
      <c r="V16" s="43"/>
      <c r="W16" s="40"/>
      <c r="X16" s="40"/>
      <c r="Y16" s="40"/>
      <c r="Z16" s="40"/>
      <c r="AA16" s="40"/>
    </row>
    <row r="17" spans="1:27" s="44" customFormat="1" ht="31.5">
      <c r="A17" s="61" t="s">
        <v>41</v>
      </c>
      <c r="B17" s="62" t="s">
        <v>148</v>
      </c>
      <c r="C17" s="63" t="s">
        <v>143</v>
      </c>
      <c r="D17" s="64">
        <f>D11</f>
        <v>56</v>
      </c>
      <c r="E17" s="76">
        <v>500</v>
      </c>
      <c r="F17" s="77">
        <f t="shared" ref="F17:F22" si="0">ROUND(E17*ROUND(D17,2),2)</f>
        <v>28000</v>
      </c>
      <c r="G17" s="66" t="s">
        <v>32</v>
      </c>
      <c r="H17" s="67">
        <f>KoeffForPrice</f>
        <v>1.7</v>
      </c>
      <c r="I17" s="68">
        <f>ROUND(E17*H17,2)</f>
        <v>850</v>
      </c>
      <c r="J17" s="69">
        <f t="shared" ref="J17:J22" si="1">ROUND(I17*ROUND(D17,2),2)</f>
        <v>47600</v>
      </c>
      <c r="K17" s="40"/>
      <c r="L17" s="40"/>
      <c r="M17" s="40"/>
      <c r="N17" s="40"/>
      <c r="O17" s="40"/>
      <c r="P17" s="41" t="s">
        <v>33</v>
      </c>
      <c r="Q17" s="217"/>
      <c r="R17" s="217"/>
      <c r="S17" s="217"/>
      <c r="T17" s="217"/>
      <c r="U17" s="217"/>
      <c r="V17" s="43"/>
      <c r="W17" s="40"/>
      <c r="X17" s="40"/>
      <c r="Y17" s="40"/>
      <c r="Z17" s="40"/>
      <c r="AA17" s="40"/>
    </row>
    <row r="18" spans="1:27" s="44" customFormat="1" ht="15.75">
      <c r="A18" s="79" t="s">
        <v>42</v>
      </c>
      <c r="B18" s="80" t="s">
        <v>149</v>
      </c>
      <c r="C18" s="81" t="s">
        <v>31</v>
      </c>
      <c r="D18" s="64">
        <f>D17*4</f>
        <v>224</v>
      </c>
      <c r="E18" s="76">
        <v>14</v>
      </c>
      <c r="F18" s="82">
        <f t="shared" si="0"/>
        <v>3136</v>
      </c>
      <c r="G18" s="66" t="s">
        <v>32</v>
      </c>
      <c r="H18" s="67">
        <f>KoeffForMaterial</f>
        <v>1.05</v>
      </c>
      <c r="I18" s="83">
        <f>ROUND(E18*H18,2)</f>
        <v>14.7</v>
      </c>
      <c r="J18" s="84">
        <f t="shared" si="1"/>
        <v>3292.8</v>
      </c>
      <c r="K18" s="40"/>
      <c r="L18" s="40"/>
      <c r="M18" s="40"/>
      <c r="N18" s="40"/>
      <c r="O18" s="40"/>
      <c r="P18" s="41" t="s">
        <v>49</v>
      </c>
      <c r="Q18" s="217"/>
      <c r="R18" s="217"/>
      <c r="S18" s="217"/>
      <c r="T18" s="217"/>
      <c r="U18" s="217"/>
      <c r="V18" s="43"/>
      <c r="W18" s="40"/>
      <c r="X18" s="40"/>
      <c r="Y18" s="40"/>
      <c r="Z18" s="40"/>
      <c r="AA18" s="40"/>
    </row>
    <row r="19" spans="1:27" s="44" customFormat="1" ht="15.75">
      <c r="A19" s="79" t="s">
        <v>137</v>
      </c>
      <c r="B19" s="80" t="s">
        <v>150</v>
      </c>
      <c r="C19" s="81" t="s">
        <v>151</v>
      </c>
      <c r="D19" s="64">
        <v>5</v>
      </c>
      <c r="E19" s="76">
        <v>120</v>
      </c>
      <c r="F19" s="82">
        <f t="shared" si="0"/>
        <v>600</v>
      </c>
      <c r="G19" s="66" t="s">
        <v>32</v>
      </c>
      <c r="H19" s="67">
        <f>KoeffForMaterial</f>
        <v>1.05</v>
      </c>
      <c r="I19" s="83">
        <f>ROUND(E19*H19,2)</f>
        <v>126</v>
      </c>
      <c r="J19" s="84">
        <f t="shared" si="1"/>
        <v>630</v>
      </c>
      <c r="K19" s="40"/>
      <c r="L19" s="40"/>
      <c r="M19" s="40"/>
      <c r="N19" s="40"/>
      <c r="O19" s="40"/>
      <c r="P19" s="41" t="s">
        <v>49</v>
      </c>
      <c r="Q19" s="217"/>
      <c r="R19" s="217"/>
      <c r="S19" s="217"/>
      <c r="T19" s="217"/>
      <c r="U19" s="217"/>
      <c r="V19" s="43"/>
      <c r="W19" s="40"/>
      <c r="X19" s="40"/>
      <c r="Y19" s="40"/>
      <c r="Z19" s="40"/>
      <c r="AA19" s="40"/>
    </row>
    <row r="20" spans="1:27" s="44" customFormat="1" ht="15.75">
      <c r="A20" s="79" t="s">
        <v>138</v>
      </c>
      <c r="B20" s="80" t="s">
        <v>152</v>
      </c>
      <c r="C20" s="81" t="s">
        <v>45</v>
      </c>
      <c r="D20" s="64">
        <v>7</v>
      </c>
      <c r="E20" s="76">
        <v>450</v>
      </c>
      <c r="F20" s="82">
        <f t="shared" si="0"/>
        <v>3150</v>
      </c>
      <c r="G20" s="66" t="s">
        <v>32</v>
      </c>
      <c r="H20" s="67">
        <f>KoeffForMaterial</f>
        <v>1.05</v>
      </c>
      <c r="I20" s="83">
        <f>ROUND(E20*H20,2)</f>
        <v>472.5</v>
      </c>
      <c r="J20" s="84">
        <f t="shared" si="1"/>
        <v>3307.5</v>
      </c>
      <c r="K20" s="40"/>
      <c r="L20" s="40"/>
      <c r="M20" s="40"/>
      <c r="N20" s="40"/>
      <c r="O20" s="40"/>
      <c r="P20" s="41" t="s">
        <v>49</v>
      </c>
      <c r="Q20" s="217"/>
      <c r="R20" s="217"/>
      <c r="S20" s="217"/>
      <c r="T20" s="217"/>
      <c r="U20" s="217"/>
      <c r="V20" s="43"/>
      <c r="W20" s="40"/>
      <c r="X20" s="40"/>
      <c r="Y20" s="40"/>
      <c r="Z20" s="40"/>
      <c r="AA20" s="40"/>
    </row>
    <row r="21" spans="1:27" s="44" customFormat="1" ht="15.75">
      <c r="A21" s="79" t="s">
        <v>155</v>
      </c>
      <c r="B21" s="80" t="s">
        <v>59</v>
      </c>
      <c r="C21" s="81" t="s">
        <v>36</v>
      </c>
      <c r="D21" s="64">
        <f>D17*0.1</f>
        <v>5.6000000000000005</v>
      </c>
      <c r="E21" s="76">
        <v>2300</v>
      </c>
      <c r="F21" s="82">
        <f t="shared" si="0"/>
        <v>12880</v>
      </c>
      <c r="G21" s="66" t="s">
        <v>32</v>
      </c>
      <c r="H21" s="67">
        <f>KoeffForMaterial</f>
        <v>1.05</v>
      </c>
      <c r="I21" s="83">
        <f>ROUND(E21*H21,2)</f>
        <v>2415</v>
      </c>
      <c r="J21" s="84">
        <f t="shared" si="1"/>
        <v>13524</v>
      </c>
      <c r="K21" s="40"/>
      <c r="L21" s="40"/>
      <c r="M21" s="40"/>
      <c r="N21" s="40"/>
      <c r="O21" s="40"/>
      <c r="P21" s="41" t="s">
        <v>49</v>
      </c>
      <c r="Q21" s="217"/>
      <c r="R21" s="217"/>
      <c r="S21" s="217"/>
      <c r="T21" s="217"/>
      <c r="U21" s="217"/>
      <c r="V21" s="43"/>
      <c r="W21" s="40"/>
      <c r="X21" s="40"/>
      <c r="Y21" s="40"/>
      <c r="Z21" s="40"/>
      <c r="AA21" s="40"/>
    </row>
    <row r="22" spans="1:27" s="44" customFormat="1" ht="15.75">
      <c r="A22" s="79" t="s">
        <v>156</v>
      </c>
      <c r="B22" s="80" t="s">
        <v>154</v>
      </c>
      <c r="C22" s="81" t="s">
        <v>36</v>
      </c>
      <c r="D22" s="64">
        <f>D17*0.01</f>
        <v>0.56000000000000005</v>
      </c>
      <c r="E22" s="76">
        <v>4600</v>
      </c>
      <c r="F22" s="82">
        <f t="shared" si="0"/>
        <v>2576</v>
      </c>
      <c r="G22" s="66" t="s">
        <v>32</v>
      </c>
      <c r="H22" s="67">
        <f>KoeffForMaterial</f>
        <v>1.05</v>
      </c>
      <c r="I22" s="83">
        <f>ROUND(E22*H22,2)</f>
        <v>4830</v>
      </c>
      <c r="J22" s="84">
        <f t="shared" si="1"/>
        <v>2704.8</v>
      </c>
      <c r="K22" s="40"/>
      <c r="L22" s="40"/>
      <c r="M22" s="40"/>
      <c r="N22" s="40"/>
      <c r="O22" s="40"/>
      <c r="P22" s="41" t="s">
        <v>49</v>
      </c>
      <c r="Q22" s="217"/>
      <c r="R22" s="217"/>
      <c r="S22" s="217"/>
      <c r="T22" s="217"/>
      <c r="U22" s="217"/>
      <c r="V22" s="43"/>
      <c r="W22" s="40"/>
      <c r="X22" s="40"/>
      <c r="Y22" s="40"/>
      <c r="Z22" s="40"/>
      <c r="AA22" s="40"/>
    </row>
    <row r="23" spans="1:27" s="44" customFormat="1" ht="15.75">
      <c r="A23" s="61" t="s">
        <v>43</v>
      </c>
      <c r="B23" s="62" t="s">
        <v>44</v>
      </c>
      <c r="C23" s="63" t="s">
        <v>45</v>
      </c>
      <c r="D23" s="64">
        <v>8</v>
      </c>
      <c r="E23" s="76">
        <v>600</v>
      </c>
      <c r="F23" s="77">
        <f t="shared" ref="F23:F52" si="2">ROUND(E23*ROUND(D23,2),2)</f>
        <v>4800</v>
      </c>
      <c r="G23" s="66" t="s">
        <v>32</v>
      </c>
      <c r="H23" s="67">
        <f>KoeffForPrice</f>
        <v>1.7</v>
      </c>
      <c r="I23" s="68">
        <f>ROUND(E23*H23,2)</f>
        <v>1020</v>
      </c>
      <c r="J23" s="69">
        <f t="shared" ref="J23:J52" si="3">ROUND(I23*ROUND(D23,2),2)</f>
        <v>8160</v>
      </c>
      <c r="K23" s="40"/>
      <c r="L23" s="40"/>
      <c r="M23" s="40"/>
      <c r="N23" s="40"/>
      <c r="O23" s="40"/>
      <c r="P23" s="41" t="s">
        <v>33</v>
      </c>
      <c r="Q23" s="42" t="s">
        <v>46</v>
      </c>
      <c r="R23" s="42" t="s">
        <v>47</v>
      </c>
      <c r="S23" s="42"/>
      <c r="T23" s="42"/>
      <c r="U23" s="42"/>
      <c r="V23" s="43"/>
      <c r="W23" s="40"/>
      <c r="X23" s="40"/>
      <c r="Y23" s="40"/>
      <c r="Z23" s="40"/>
      <c r="AA23" s="40"/>
    </row>
    <row r="24" spans="1:27" s="44" customFormat="1" ht="15.75">
      <c r="A24" s="79" t="s">
        <v>48</v>
      </c>
      <c r="B24" s="80" t="s">
        <v>147</v>
      </c>
      <c r="C24" s="81" t="s">
        <v>45</v>
      </c>
      <c r="D24" s="64">
        <f>D23*1</f>
        <v>8</v>
      </c>
      <c r="E24" s="76">
        <v>1750</v>
      </c>
      <c r="F24" s="82">
        <f t="shared" si="2"/>
        <v>14000</v>
      </c>
      <c r="G24" s="66" t="s">
        <v>32</v>
      </c>
      <c r="H24" s="67">
        <f>KoeffForMaterial</f>
        <v>1.05</v>
      </c>
      <c r="I24" s="83">
        <f>ROUND(E24*H24,2)</f>
        <v>1837.5</v>
      </c>
      <c r="J24" s="84">
        <f t="shared" si="3"/>
        <v>14700</v>
      </c>
      <c r="K24" s="40"/>
      <c r="L24" s="40"/>
      <c r="M24" s="40"/>
      <c r="N24" s="40"/>
      <c r="O24" s="40"/>
      <c r="P24" s="41" t="s">
        <v>49</v>
      </c>
      <c r="Q24" s="42" t="s">
        <v>50</v>
      </c>
      <c r="R24" s="42" t="s">
        <v>51</v>
      </c>
      <c r="S24" s="42"/>
      <c r="T24" s="42"/>
      <c r="U24" s="42"/>
      <c r="V24" s="43"/>
      <c r="W24" s="40"/>
      <c r="X24" s="40"/>
      <c r="Y24" s="40"/>
      <c r="Z24" s="40"/>
      <c r="AA24" s="40"/>
    </row>
    <row r="25" spans="1:27" s="44" customFormat="1" ht="15.75">
      <c r="A25" s="79" t="s">
        <v>52</v>
      </c>
      <c r="B25" s="80" t="s">
        <v>53</v>
      </c>
      <c r="C25" s="81" t="s">
        <v>45</v>
      </c>
      <c r="D25" s="64">
        <f>D24</f>
        <v>8</v>
      </c>
      <c r="E25" s="76">
        <v>165</v>
      </c>
      <c r="F25" s="82">
        <f t="shared" si="2"/>
        <v>1320</v>
      </c>
      <c r="G25" s="66" t="s">
        <v>32</v>
      </c>
      <c r="H25" s="67">
        <f>KoeffForMaterial</f>
        <v>1.05</v>
      </c>
      <c r="I25" s="83">
        <f>ROUND(E25*H25,2)</f>
        <v>173.25</v>
      </c>
      <c r="J25" s="84">
        <f t="shared" si="3"/>
        <v>1386</v>
      </c>
      <c r="K25" s="40"/>
      <c r="L25" s="40"/>
      <c r="M25" s="40"/>
      <c r="N25" s="40"/>
      <c r="O25" s="40"/>
      <c r="P25" s="41" t="s">
        <v>49</v>
      </c>
      <c r="Q25" s="42"/>
      <c r="R25" s="42"/>
      <c r="S25" s="42"/>
      <c r="T25" s="42"/>
      <c r="U25" s="42"/>
      <c r="V25" s="43"/>
      <c r="W25" s="40"/>
      <c r="X25" s="40"/>
      <c r="Y25" s="40"/>
      <c r="Z25" s="40"/>
      <c r="AA25" s="40"/>
    </row>
    <row r="26" spans="1:27" s="44" customFormat="1" ht="15.75">
      <c r="A26" s="79" t="s">
        <v>54</v>
      </c>
      <c r="B26" s="80" t="s">
        <v>55</v>
      </c>
      <c r="C26" s="81" t="s">
        <v>45</v>
      </c>
      <c r="D26" s="64">
        <f>D24</f>
        <v>8</v>
      </c>
      <c r="E26" s="76">
        <v>45</v>
      </c>
      <c r="F26" s="82">
        <f t="shared" si="2"/>
        <v>360</v>
      </c>
      <c r="G26" s="66" t="s">
        <v>32</v>
      </c>
      <c r="H26" s="67">
        <f>KoeffForMaterial</f>
        <v>1.05</v>
      </c>
      <c r="I26" s="83">
        <f>ROUND(E26*H26,2)</f>
        <v>47.25</v>
      </c>
      <c r="J26" s="84">
        <f t="shared" si="3"/>
        <v>378</v>
      </c>
      <c r="K26" s="40"/>
      <c r="L26" s="40"/>
      <c r="M26" s="40"/>
      <c r="N26" s="40"/>
      <c r="O26" s="40"/>
      <c r="P26" s="41" t="s">
        <v>49</v>
      </c>
      <c r="Q26" s="42"/>
      <c r="R26" s="42"/>
      <c r="S26" s="42"/>
      <c r="T26" s="42"/>
      <c r="U26" s="42"/>
      <c r="V26" s="43"/>
      <c r="W26" s="40"/>
      <c r="X26" s="40"/>
      <c r="Y26" s="40"/>
      <c r="Z26" s="40"/>
      <c r="AA26" s="40"/>
    </row>
    <row r="27" spans="1:27" s="44" customFormat="1" ht="31.5">
      <c r="A27" s="61" t="s">
        <v>56</v>
      </c>
      <c r="B27" s="62" t="s">
        <v>57</v>
      </c>
      <c r="C27" s="63" t="s">
        <v>39</v>
      </c>
      <c r="D27" s="64">
        <f>D15</f>
        <v>1295.3800000000001</v>
      </c>
      <c r="E27" s="76">
        <v>160</v>
      </c>
      <c r="F27" s="77">
        <f t="shared" si="2"/>
        <v>207260.79999999999</v>
      </c>
      <c r="G27" s="66" t="s">
        <v>32</v>
      </c>
      <c r="H27" s="67">
        <f>KoeffForPrice</f>
        <v>1.7</v>
      </c>
      <c r="I27" s="68">
        <f>ROUND(E27*H27,2)</f>
        <v>272</v>
      </c>
      <c r="J27" s="69">
        <f t="shared" si="3"/>
        <v>352343.36</v>
      </c>
      <c r="K27" s="40"/>
      <c r="L27" s="40"/>
      <c r="M27" s="40"/>
      <c r="N27" s="40"/>
      <c r="O27" s="40"/>
      <c r="P27" s="41" t="s">
        <v>33</v>
      </c>
      <c r="Q27" s="42"/>
      <c r="R27" s="42"/>
      <c r="S27" s="42"/>
      <c r="T27" s="42"/>
      <c r="U27" s="42"/>
      <c r="V27" s="43"/>
      <c r="W27" s="40"/>
      <c r="X27" s="40"/>
      <c r="Y27" s="40"/>
      <c r="Z27" s="40"/>
      <c r="AA27" s="40"/>
    </row>
    <row r="28" spans="1:27" s="44" customFormat="1" ht="15.75">
      <c r="A28" s="79" t="s">
        <v>58</v>
      </c>
      <c r="B28" s="80" t="s">
        <v>59</v>
      </c>
      <c r="C28" s="81" t="s">
        <v>36</v>
      </c>
      <c r="D28" s="64">
        <f>D27*0.054*1.8</f>
        <v>125.91093600000002</v>
      </c>
      <c r="E28" s="76">
        <v>2300</v>
      </c>
      <c r="F28" s="82">
        <f t="shared" si="2"/>
        <v>289593</v>
      </c>
      <c r="G28" s="66" t="s">
        <v>32</v>
      </c>
      <c r="H28" s="67">
        <f>KoeffForMaterial</f>
        <v>1.05</v>
      </c>
      <c r="I28" s="83">
        <f>ROUND(E28*H28,2)</f>
        <v>2415</v>
      </c>
      <c r="J28" s="84">
        <f t="shared" si="3"/>
        <v>304072.65000000002</v>
      </c>
      <c r="K28" s="40"/>
      <c r="L28" s="40"/>
      <c r="M28" s="40"/>
      <c r="N28" s="40"/>
      <c r="O28" s="40"/>
      <c r="P28" s="41" t="s">
        <v>49</v>
      </c>
      <c r="Q28" s="42"/>
      <c r="R28" s="42"/>
      <c r="S28" s="42"/>
      <c r="T28" s="42"/>
      <c r="U28" s="42"/>
      <c r="V28" s="43"/>
      <c r="W28" s="40"/>
      <c r="X28" s="40"/>
      <c r="Y28" s="40"/>
      <c r="Z28" s="40"/>
      <c r="AA28" s="40"/>
    </row>
    <row r="29" spans="1:27" s="44" customFormat="1" ht="15.75">
      <c r="A29" s="79" t="s">
        <v>60</v>
      </c>
      <c r="B29" s="80" t="s">
        <v>154</v>
      </c>
      <c r="C29" s="81" t="s">
        <v>36</v>
      </c>
      <c r="D29" s="64">
        <f>D27*0.005*1.8</f>
        <v>11.658420000000001</v>
      </c>
      <c r="E29" s="76">
        <v>4600</v>
      </c>
      <c r="F29" s="82">
        <f>ROUND(E29*ROUND(D29,2),2)</f>
        <v>53636</v>
      </c>
      <c r="G29" s="66" t="s">
        <v>32</v>
      </c>
      <c r="H29" s="67">
        <f>KoeffForMaterial</f>
        <v>1.05</v>
      </c>
      <c r="I29" s="83">
        <f>ROUND(E29*H29,2)</f>
        <v>4830</v>
      </c>
      <c r="J29" s="84">
        <f>ROUND(I29*ROUND(D29,2),2)</f>
        <v>56317.8</v>
      </c>
      <c r="K29" s="40"/>
      <c r="L29" s="40"/>
      <c r="M29" s="40"/>
      <c r="N29" s="40"/>
      <c r="O29" s="40"/>
      <c r="P29" s="41" t="s">
        <v>49</v>
      </c>
      <c r="Q29" s="217"/>
      <c r="R29" s="217"/>
      <c r="S29" s="217"/>
      <c r="T29" s="217"/>
      <c r="U29" s="217"/>
      <c r="V29" s="43"/>
      <c r="W29" s="40"/>
      <c r="X29" s="40"/>
      <c r="Y29" s="40"/>
      <c r="Z29" s="40"/>
      <c r="AA29" s="40"/>
    </row>
    <row r="30" spans="1:27" s="44" customFormat="1" ht="15.75">
      <c r="A30" s="79" t="s">
        <v>134</v>
      </c>
      <c r="B30" s="80" t="s">
        <v>141</v>
      </c>
      <c r="C30" s="81" t="s">
        <v>39</v>
      </c>
      <c r="D30" s="64">
        <v>1044</v>
      </c>
      <c r="E30" s="76">
        <v>32</v>
      </c>
      <c r="F30" s="82">
        <f>ROUND(E30*ROUND(D30,2),2)</f>
        <v>33408</v>
      </c>
      <c r="G30" s="66" t="s">
        <v>32</v>
      </c>
      <c r="H30" s="67">
        <f>KoeffForMaterial</f>
        <v>1.05</v>
      </c>
      <c r="I30" s="83">
        <f>ROUND(E30*H30,2)</f>
        <v>33.6</v>
      </c>
      <c r="J30" s="84">
        <f>ROUND(I30*ROUND(D30,2),2)</f>
        <v>35078.400000000001</v>
      </c>
      <c r="K30" s="40"/>
      <c r="L30" s="40"/>
      <c r="M30" s="40"/>
      <c r="N30" s="40"/>
      <c r="O30" s="40"/>
      <c r="P30" s="41" t="s">
        <v>49</v>
      </c>
      <c r="Q30" s="217"/>
      <c r="R30" s="217"/>
      <c r="S30" s="217"/>
      <c r="T30" s="217"/>
      <c r="U30" s="217"/>
      <c r="V30" s="43"/>
      <c r="W30" s="40"/>
      <c r="X30" s="40"/>
      <c r="Y30" s="40"/>
      <c r="Z30" s="40"/>
      <c r="AA30" s="40"/>
    </row>
    <row r="31" spans="1:27" s="44" customFormat="1" ht="15.75">
      <c r="A31" s="79" t="s">
        <v>153</v>
      </c>
      <c r="B31" s="80" t="s">
        <v>61</v>
      </c>
      <c r="C31" s="81" t="s">
        <v>45</v>
      </c>
      <c r="D31" s="64">
        <v>400</v>
      </c>
      <c r="E31" s="76">
        <v>30</v>
      </c>
      <c r="F31" s="82">
        <f t="shared" si="2"/>
        <v>12000</v>
      </c>
      <c r="G31" s="66" t="s">
        <v>32</v>
      </c>
      <c r="H31" s="67">
        <f>KoeffForMaterial</f>
        <v>1.05</v>
      </c>
      <c r="I31" s="83">
        <f>ROUND(E31*H31,2)</f>
        <v>31.5</v>
      </c>
      <c r="J31" s="84">
        <f t="shared" si="3"/>
        <v>12600</v>
      </c>
      <c r="K31" s="40"/>
      <c r="L31" s="40"/>
      <c r="M31" s="40"/>
      <c r="N31" s="40"/>
      <c r="O31" s="40"/>
      <c r="P31" s="41" t="s">
        <v>49</v>
      </c>
      <c r="Q31" s="42"/>
      <c r="R31" s="42"/>
      <c r="S31" s="42"/>
      <c r="T31" s="42"/>
      <c r="U31" s="42"/>
      <c r="V31" s="43"/>
      <c r="W31" s="40"/>
      <c r="X31" s="40"/>
      <c r="Y31" s="40"/>
      <c r="Z31" s="40"/>
      <c r="AA31" s="40"/>
    </row>
    <row r="32" spans="1:27" s="44" customFormat="1" ht="15.75">
      <c r="A32" s="61" t="s">
        <v>62</v>
      </c>
      <c r="B32" s="62" t="s">
        <v>67</v>
      </c>
      <c r="C32" s="63" t="s">
        <v>39</v>
      </c>
      <c r="D32" s="64">
        <f>D27</f>
        <v>1295.3800000000001</v>
      </c>
      <c r="E32" s="64">
        <v>10</v>
      </c>
      <c r="F32" s="65">
        <f t="shared" si="2"/>
        <v>12953.8</v>
      </c>
      <c r="G32" s="66" t="s">
        <v>32</v>
      </c>
      <c r="H32" s="67">
        <f>KoeffForPrice</f>
        <v>1.7</v>
      </c>
      <c r="I32" s="68">
        <f>ROUND(E32*H32,2)</f>
        <v>17</v>
      </c>
      <c r="J32" s="69">
        <f t="shared" si="3"/>
        <v>22021.46</v>
      </c>
      <c r="K32" s="40"/>
      <c r="L32" s="40"/>
      <c r="M32" s="40"/>
      <c r="N32" s="40"/>
      <c r="O32" s="40"/>
      <c r="P32" s="41" t="s">
        <v>33</v>
      </c>
      <c r="Q32" s="42"/>
      <c r="R32" s="42"/>
      <c r="S32" s="42"/>
      <c r="T32" s="42"/>
      <c r="U32" s="42"/>
      <c r="V32" s="43"/>
      <c r="W32" s="40"/>
      <c r="X32" s="40"/>
      <c r="Y32" s="40"/>
      <c r="Z32" s="40"/>
      <c r="AA32" s="40"/>
    </row>
    <row r="33" spans="1:27" s="44" customFormat="1" ht="15.75">
      <c r="A33" s="79" t="s">
        <v>63</v>
      </c>
      <c r="B33" s="80" t="s">
        <v>69</v>
      </c>
      <c r="C33" s="81" t="s">
        <v>70</v>
      </c>
      <c r="D33" s="64">
        <f>CEILING(D32/50,1)</f>
        <v>26</v>
      </c>
      <c r="E33" s="64">
        <v>1250</v>
      </c>
      <c r="F33" s="85">
        <f t="shared" si="2"/>
        <v>32500</v>
      </c>
      <c r="G33" s="66" t="s">
        <v>32</v>
      </c>
      <c r="H33" s="67">
        <f>KoeffForMaterial</f>
        <v>1.05</v>
      </c>
      <c r="I33" s="83">
        <f>ROUND(E33*H33,2)</f>
        <v>1312.5</v>
      </c>
      <c r="J33" s="84">
        <f t="shared" si="3"/>
        <v>34125</v>
      </c>
      <c r="K33" s="40"/>
      <c r="L33" s="40"/>
      <c r="M33" s="40"/>
      <c r="N33" s="40"/>
      <c r="O33" s="40"/>
      <c r="P33" s="41" t="s">
        <v>49</v>
      </c>
      <c r="Q33" s="42"/>
      <c r="R33" s="42"/>
      <c r="S33" s="42"/>
      <c r="T33" s="42"/>
      <c r="U33" s="42"/>
      <c r="V33" s="43"/>
      <c r="W33" s="40"/>
      <c r="X33" s="40"/>
      <c r="Y33" s="40"/>
      <c r="Z33" s="40"/>
      <c r="AA33" s="40"/>
    </row>
    <row r="34" spans="1:27" s="44" customFormat="1" ht="15.75">
      <c r="A34" s="61" t="s">
        <v>64</v>
      </c>
      <c r="B34" s="62" t="s">
        <v>160</v>
      </c>
      <c r="C34" s="63" t="s">
        <v>36</v>
      </c>
      <c r="D34" s="64">
        <f>D33*0.017+(D37+D41+D38+D44+D45)*0.0045+(D39+D42+D46)*0.07+D28+D29+D21+D22+D14*0.6</f>
        <v>173.24407600000001</v>
      </c>
      <c r="E34" s="64">
        <v>100</v>
      </c>
      <c r="F34" s="65">
        <f t="shared" si="2"/>
        <v>17324</v>
      </c>
      <c r="G34" s="66" t="s">
        <v>32</v>
      </c>
      <c r="H34" s="67">
        <f>KoeffForPrice</f>
        <v>1.7</v>
      </c>
      <c r="I34" s="68">
        <f>ROUND(E34*H34,2)</f>
        <v>170</v>
      </c>
      <c r="J34" s="69">
        <f t="shared" si="3"/>
        <v>29450.799999999999</v>
      </c>
      <c r="K34" s="40"/>
      <c r="L34" s="40"/>
      <c r="M34" s="40"/>
      <c r="N34" s="40"/>
      <c r="O34" s="40"/>
      <c r="P34" s="41" t="s">
        <v>33</v>
      </c>
      <c r="Q34" s="42"/>
      <c r="R34" s="42"/>
      <c r="S34" s="42"/>
      <c r="T34" s="42"/>
      <c r="U34" s="42"/>
      <c r="V34" s="43"/>
      <c r="W34" s="40"/>
      <c r="X34" s="40"/>
      <c r="Y34" s="40"/>
      <c r="Z34" s="40"/>
      <c r="AA34" s="40"/>
    </row>
    <row r="35" spans="1:27" s="44" customFormat="1" ht="15.75">
      <c r="A35" s="79" t="s">
        <v>65</v>
      </c>
      <c r="B35" s="80" t="s">
        <v>157</v>
      </c>
      <c r="C35" s="81" t="s">
        <v>74</v>
      </c>
      <c r="D35" s="64">
        <v>4</v>
      </c>
      <c r="E35" s="64">
        <v>20000</v>
      </c>
      <c r="F35" s="85">
        <f t="shared" si="2"/>
        <v>80000</v>
      </c>
      <c r="G35" s="66" t="s">
        <v>32</v>
      </c>
      <c r="H35" s="67">
        <f>KoeffForMaterial</f>
        <v>1.05</v>
      </c>
      <c r="I35" s="83">
        <f>ROUND(E35*H35,2)</f>
        <v>21000</v>
      </c>
      <c r="J35" s="84">
        <f t="shared" si="3"/>
        <v>84000</v>
      </c>
      <c r="K35" s="40"/>
      <c r="L35" s="40"/>
      <c r="M35" s="40"/>
      <c r="N35" s="40"/>
      <c r="O35" s="40"/>
      <c r="P35" s="41" t="s">
        <v>49</v>
      </c>
      <c r="Q35" s="42"/>
      <c r="R35" s="42"/>
      <c r="S35" s="42"/>
      <c r="T35" s="42"/>
      <c r="U35" s="42"/>
      <c r="V35" s="43"/>
      <c r="W35" s="40"/>
      <c r="X35" s="40"/>
      <c r="Y35" s="40"/>
      <c r="Z35" s="40"/>
      <c r="AA35" s="40"/>
    </row>
    <row r="36" spans="1:27" s="44" customFormat="1" ht="31.5">
      <c r="A36" s="61" t="s">
        <v>66</v>
      </c>
      <c r="B36" s="62" t="s">
        <v>76</v>
      </c>
      <c r="C36" s="63" t="s">
        <v>39</v>
      </c>
      <c r="D36" s="64">
        <f>D27</f>
        <v>1295.3800000000001</v>
      </c>
      <c r="E36" s="64">
        <v>120</v>
      </c>
      <c r="F36" s="65">
        <f t="shared" si="2"/>
        <v>155445.6</v>
      </c>
      <c r="G36" s="66" t="s">
        <v>32</v>
      </c>
      <c r="H36" s="67">
        <f>KoeffForPrice</f>
        <v>1.7</v>
      </c>
      <c r="I36" s="68">
        <f>ROUND(E36*H36,2)</f>
        <v>204</v>
      </c>
      <c r="J36" s="69">
        <f t="shared" si="3"/>
        <v>264257.52</v>
      </c>
      <c r="K36" s="40"/>
      <c r="L36" s="40"/>
      <c r="M36" s="40"/>
      <c r="N36" s="40"/>
      <c r="O36" s="40"/>
      <c r="P36" s="41" t="s">
        <v>33</v>
      </c>
      <c r="Q36" s="42"/>
      <c r="R36" s="42"/>
      <c r="S36" s="42"/>
      <c r="T36" s="42"/>
      <c r="U36" s="42"/>
      <c r="V36" s="43"/>
      <c r="W36" s="40"/>
      <c r="X36" s="40"/>
      <c r="Y36" s="40"/>
      <c r="Z36" s="40"/>
      <c r="AA36" s="40"/>
    </row>
    <row r="37" spans="1:27" s="44" customFormat="1" ht="15.75">
      <c r="A37" s="79" t="s">
        <v>68</v>
      </c>
      <c r="B37" s="80" t="s">
        <v>78</v>
      </c>
      <c r="C37" s="81" t="s">
        <v>39</v>
      </c>
      <c r="D37" s="64">
        <f>CEILING(D36*1.12/10,1)*10</f>
        <v>1460</v>
      </c>
      <c r="E37" s="64">
        <v>102</v>
      </c>
      <c r="F37" s="85">
        <f t="shared" si="2"/>
        <v>148920</v>
      </c>
      <c r="G37" s="66" t="s">
        <v>32</v>
      </c>
      <c r="H37" s="67">
        <f>KoeffForMaterial</f>
        <v>1.05</v>
      </c>
      <c r="I37" s="83">
        <f>ROUND(E37*H37,2)</f>
        <v>107.1</v>
      </c>
      <c r="J37" s="84">
        <f t="shared" si="3"/>
        <v>156366</v>
      </c>
      <c r="K37" s="40"/>
      <c r="L37" s="40"/>
      <c r="M37" s="40"/>
      <c r="N37" s="40"/>
      <c r="O37" s="40"/>
      <c r="P37" s="41" t="s">
        <v>49</v>
      </c>
      <c r="Q37" s="42"/>
      <c r="R37" s="42"/>
      <c r="S37" s="42"/>
      <c r="T37" s="42"/>
      <c r="U37" s="42"/>
      <c r="V37" s="43"/>
      <c r="W37" s="40"/>
      <c r="X37" s="40"/>
      <c r="Y37" s="40"/>
      <c r="Z37" s="40"/>
      <c r="AA37" s="40"/>
    </row>
    <row r="38" spans="1:27" s="44" customFormat="1" ht="15.75">
      <c r="A38" s="79" t="s">
        <v>71</v>
      </c>
      <c r="B38" s="80" t="s">
        <v>80</v>
      </c>
      <c r="C38" s="81" t="s">
        <v>39</v>
      </c>
      <c r="D38" s="64">
        <f>CEILING(D36*1.12/10,1)*10</f>
        <v>1460</v>
      </c>
      <c r="E38" s="64">
        <v>116</v>
      </c>
      <c r="F38" s="85">
        <f t="shared" si="2"/>
        <v>169360</v>
      </c>
      <c r="G38" s="66" t="s">
        <v>32</v>
      </c>
      <c r="H38" s="67">
        <f>KoeffForMaterial</f>
        <v>1.05</v>
      </c>
      <c r="I38" s="83">
        <f>ROUND(E38*H38,2)</f>
        <v>121.8</v>
      </c>
      <c r="J38" s="84">
        <f t="shared" si="3"/>
        <v>177828</v>
      </c>
      <c r="K38" s="40"/>
      <c r="L38" s="40"/>
      <c r="M38" s="40"/>
      <c r="N38" s="40"/>
      <c r="O38" s="40"/>
      <c r="P38" s="41" t="s">
        <v>49</v>
      </c>
      <c r="Q38" s="42"/>
      <c r="R38" s="42"/>
      <c r="S38" s="42"/>
      <c r="T38" s="42"/>
      <c r="U38" s="42"/>
      <c r="V38" s="43"/>
      <c r="W38" s="40"/>
      <c r="X38" s="40"/>
      <c r="Y38" s="40"/>
      <c r="Z38" s="40"/>
      <c r="AA38" s="40"/>
    </row>
    <row r="39" spans="1:27" s="44" customFormat="1" ht="15.75">
      <c r="A39" s="79" t="s">
        <v>139</v>
      </c>
      <c r="B39" s="80" t="s">
        <v>82</v>
      </c>
      <c r="C39" s="81" t="s">
        <v>83</v>
      </c>
      <c r="D39" s="64">
        <f>CEILING((D37+D38)/50,1)</f>
        <v>59</v>
      </c>
      <c r="E39" s="64">
        <v>850</v>
      </c>
      <c r="F39" s="85">
        <f t="shared" si="2"/>
        <v>50150</v>
      </c>
      <c r="G39" s="66" t="s">
        <v>32</v>
      </c>
      <c r="H39" s="67">
        <f>KoeffForMaterial</f>
        <v>1.05</v>
      </c>
      <c r="I39" s="83">
        <f>ROUND(E39*H39,2)</f>
        <v>892.5</v>
      </c>
      <c r="J39" s="84">
        <f t="shared" si="3"/>
        <v>52657.5</v>
      </c>
      <c r="K39" s="40"/>
      <c r="L39" s="40"/>
      <c r="M39" s="40"/>
      <c r="N39" s="40"/>
      <c r="O39" s="40"/>
      <c r="P39" s="41" t="s">
        <v>49</v>
      </c>
      <c r="Q39" s="42"/>
      <c r="R39" s="42"/>
      <c r="S39" s="42"/>
      <c r="T39" s="42"/>
      <c r="U39" s="42"/>
      <c r="V39" s="43"/>
      <c r="W39" s="40"/>
      <c r="X39" s="40"/>
      <c r="Y39" s="40"/>
      <c r="Z39" s="40"/>
      <c r="AA39" s="40"/>
    </row>
    <row r="40" spans="1:27" s="44" customFormat="1" ht="31.5">
      <c r="A40" s="61" t="s">
        <v>72</v>
      </c>
      <c r="B40" s="62" t="s">
        <v>136</v>
      </c>
      <c r="C40" s="63" t="s">
        <v>85</v>
      </c>
      <c r="D40" s="64">
        <f>(191+7+6)*2</f>
        <v>408</v>
      </c>
      <c r="E40" s="64">
        <v>90</v>
      </c>
      <c r="F40" s="65">
        <f t="shared" si="2"/>
        <v>36720</v>
      </c>
      <c r="G40" s="66" t="s">
        <v>32</v>
      </c>
      <c r="H40" s="67">
        <f>KoeffForPrice</f>
        <v>1.7</v>
      </c>
      <c r="I40" s="68">
        <f>ROUND(E40*H40,2)</f>
        <v>153</v>
      </c>
      <c r="J40" s="69">
        <f t="shared" si="3"/>
        <v>62424</v>
      </c>
      <c r="K40" s="40"/>
      <c r="L40" s="40"/>
      <c r="M40" s="40"/>
      <c r="N40" s="40"/>
      <c r="O40" s="40"/>
      <c r="P40" s="41" t="s">
        <v>33</v>
      </c>
      <c r="Q40" s="42"/>
      <c r="R40" s="42"/>
      <c r="S40" s="42"/>
      <c r="T40" s="42"/>
      <c r="U40" s="42"/>
      <c r="V40" s="43"/>
      <c r="W40" s="40"/>
      <c r="X40" s="40"/>
      <c r="Y40" s="40"/>
      <c r="Z40" s="40"/>
      <c r="AA40" s="40"/>
    </row>
    <row r="41" spans="1:27" s="44" customFormat="1" ht="15.75">
      <c r="A41" s="79" t="s">
        <v>73</v>
      </c>
      <c r="B41" s="80" t="s">
        <v>80</v>
      </c>
      <c r="C41" s="81" t="s">
        <v>39</v>
      </c>
      <c r="D41" s="64">
        <f>CEILING(D40*1*1.1/10,1)*10</f>
        <v>450</v>
      </c>
      <c r="E41" s="64">
        <f>E38</f>
        <v>116</v>
      </c>
      <c r="F41" s="85">
        <f t="shared" si="2"/>
        <v>52200</v>
      </c>
      <c r="G41" s="66" t="s">
        <v>32</v>
      </c>
      <c r="H41" s="67">
        <f>KoeffForMaterial</f>
        <v>1.05</v>
      </c>
      <c r="I41" s="83">
        <f>ROUND(E41*H41,2)</f>
        <v>121.8</v>
      </c>
      <c r="J41" s="84">
        <f t="shared" si="3"/>
        <v>54810</v>
      </c>
      <c r="K41" s="40"/>
      <c r="L41" s="40"/>
      <c r="M41" s="40"/>
      <c r="N41" s="40"/>
      <c r="O41" s="40"/>
      <c r="P41" s="41" t="s">
        <v>49</v>
      </c>
      <c r="Q41" s="42"/>
      <c r="R41" s="42"/>
      <c r="S41" s="42"/>
      <c r="T41" s="42"/>
      <c r="U41" s="42"/>
      <c r="V41" s="43"/>
      <c r="W41" s="40"/>
      <c r="X41" s="40"/>
      <c r="Y41" s="40"/>
      <c r="Z41" s="40"/>
      <c r="AA41" s="40"/>
    </row>
    <row r="42" spans="1:27" s="44" customFormat="1" ht="15.75">
      <c r="A42" s="79" t="s">
        <v>135</v>
      </c>
      <c r="B42" s="80" t="s">
        <v>82</v>
      </c>
      <c r="C42" s="81" t="s">
        <v>83</v>
      </c>
      <c r="D42" s="64">
        <f>CEILING((D41)/60,1)</f>
        <v>8</v>
      </c>
      <c r="E42" s="64">
        <v>850</v>
      </c>
      <c r="F42" s="85">
        <f t="shared" si="2"/>
        <v>6800</v>
      </c>
      <c r="G42" s="66" t="s">
        <v>32</v>
      </c>
      <c r="H42" s="67">
        <f>KoeffForMaterial</f>
        <v>1.05</v>
      </c>
      <c r="I42" s="83">
        <f>ROUND(E42*H42,2)</f>
        <v>892.5</v>
      </c>
      <c r="J42" s="84">
        <f t="shared" si="3"/>
        <v>7140</v>
      </c>
      <c r="K42" s="40"/>
      <c r="L42" s="40"/>
      <c r="M42" s="40"/>
      <c r="N42" s="40"/>
      <c r="O42" s="40"/>
      <c r="P42" s="41" t="s">
        <v>49</v>
      </c>
      <c r="Q42" s="42"/>
      <c r="R42" s="42"/>
      <c r="S42" s="42"/>
      <c r="T42" s="42"/>
      <c r="U42" s="42"/>
      <c r="V42" s="43"/>
      <c r="W42" s="40"/>
      <c r="X42" s="40"/>
      <c r="Y42" s="40"/>
      <c r="Z42" s="40"/>
      <c r="AA42" s="40"/>
    </row>
    <row r="43" spans="1:27" s="44" customFormat="1" ht="31.5">
      <c r="A43" s="61" t="s">
        <v>75</v>
      </c>
      <c r="B43" s="62" t="s">
        <v>140</v>
      </c>
      <c r="C43" s="63" t="s">
        <v>85</v>
      </c>
      <c r="D43" s="64">
        <f>30*3.2</f>
        <v>96</v>
      </c>
      <c r="E43" s="64">
        <v>180</v>
      </c>
      <c r="F43" s="65">
        <f>ROUND(E43*ROUND(D43,2),2)</f>
        <v>17280</v>
      </c>
      <c r="G43" s="66" t="s">
        <v>32</v>
      </c>
      <c r="H43" s="67">
        <f>KoeffForPrice</f>
        <v>1.7</v>
      </c>
      <c r="I43" s="68">
        <f>ROUND(E43*H43,2)</f>
        <v>306</v>
      </c>
      <c r="J43" s="69">
        <f>ROUND(I43*ROUND(D43,2),2)</f>
        <v>29376</v>
      </c>
      <c r="K43" s="40"/>
      <c r="L43" s="40"/>
      <c r="M43" s="40"/>
      <c r="N43" s="40"/>
      <c r="O43" s="40"/>
      <c r="P43" s="41" t="s">
        <v>33</v>
      </c>
      <c r="Q43" s="217"/>
      <c r="R43" s="217"/>
      <c r="S43" s="217"/>
      <c r="T43" s="217"/>
      <c r="U43" s="217"/>
      <c r="V43" s="43"/>
      <c r="W43" s="40"/>
      <c r="X43" s="40"/>
      <c r="Y43" s="40"/>
      <c r="Z43" s="40"/>
      <c r="AA43" s="40"/>
    </row>
    <row r="44" spans="1:27" s="44" customFormat="1" ht="15.75">
      <c r="A44" s="79" t="s">
        <v>77</v>
      </c>
      <c r="B44" s="80" t="s">
        <v>78</v>
      </c>
      <c r="C44" s="81" t="s">
        <v>39</v>
      </c>
      <c r="D44" s="64">
        <f>CEILING(D43*1*1.1/15,1)*15</f>
        <v>120</v>
      </c>
      <c r="E44" s="64">
        <f>E37</f>
        <v>102</v>
      </c>
      <c r="F44" s="85">
        <f>ROUND(E44*ROUND(D44,2),2)</f>
        <v>12240</v>
      </c>
      <c r="G44" s="66" t="s">
        <v>32</v>
      </c>
      <c r="H44" s="67">
        <f>KoeffForMaterial</f>
        <v>1.05</v>
      </c>
      <c r="I44" s="83">
        <f>ROUND(E44*H44,2)</f>
        <v>107.1</v>
      </c>
      <c r="J44" s="84">
        <f>ROUND(I44*ROUND(D44,2),2)</f>
        <v>12852</v>
      </c>
      <c r="K44" s="40"/>
      <c r="L44" s="40"/>
      <c r="M44" s="40"/>
      <c r="N44" s="40"/>
      <c r="O44" s="40"/>
      <c r="P44" s="41" t="s">
        <v>49</v>
      </c>
      <c r="Q44" s="217"/>
      <c r="R44" s="217"/>
      <c r="S44" s="217"/>
      <c r="T44" s="217"/>
      <c r="U44" s="217"/>
      <c r="V44" s="43"/>
      <c r="W44" s="40"/>
      <c r="X44" s="40"/>
      <c r="Y44" s="40"/>
      <c r="Z44" s="40"/>
      <c r="AA44" s="40"/>
    </row>
    <row r="45" spans="1:27" s="44" customFormat="1" ht="15.75">
      <c r="A45" s="79" t="s">
        <v>79</v>
      </c>
      <c r="B45" s="80" t="s">
        <v>80</v>
      </c>
      <c r="C45" s="81" t="s">
        <v>39</v>
      </c>
      <c r="D45" s="64">
        <f>CEILING(D43*1*1.1/10,1)*10</f>
        <v>110</v>
      </c>
      <c r="E45" s="64">
        <f>E38</f>
        <v>116</v>
      </c>
      <c r="F45" s="85">
        <f>ROUND(E45*ROUND(D45,2),2)</f>
        <v>12760</v>
      </c>
      <c r="G45" s="66" t="s">
        <v>32</v>
      </c>
      <c r="H45" s="67">
        <f>KoeffForMaterial</f>
        <v>1.05</v>
      </c>
      <c r="I45" s="83">
        <f>ROUND(E45*H45,2)</f>
        <v>121.8</v>
      </c>
      <c r="J45" s="84">
        <f>ROUND(I45*ROUND(D45,2),2)</f>
        <v>13398</v>
      </c>
      <c r="K45" s="40"/>
      <c r="L45" s="40"/>
      <c r="M45" s="40"/>
      <c r="N45" s="40"/>
      <c r="O45" s="40"/>
      <c r="P45" s="41" t="s">
        <v>49</v>
      </c>
      <c r="Q45" s="217"/>
      <c r="R45" s="217"/>
      <c r="S45" s="217"/>
      <c r="T45" s="217"/>
      <c r="U45" s="217"/>
      <c r="V45" s="43"/>
      <c r="W45" s="40"/>
      <c r="X45" s="40"/>
      <c r="Y45" s="40"/>
      <c r="Z45" s="40"/>
      <c r="AA45" s="40"/>
    </row>
    <row r="46" spans="1:27" s="44" customFormat="1" ht="15.75">
      <c r="A46" s="79" t="s">
        <v>81</v>
      </c>
      <c r="B46" s="80" t="s">
        <v>82</v>
      </c>
      <c r="C46" s="81" t="s">
        <v>83</v>
      </c>
      <c r="D46" s="64">
        <f>CEILING((D44+D45)/60,1)</f>
        <v>4</v>
      </c>
      <c r="E46" s="64">
        <v>850</v>
      </c>
      <c r="F46" s="85">
        <f>ROUND(E46*ROUND(D46,2),2)</f>
        <v>3400</v>
      </c>
      <c r="G46" s="66" t="s">
        <v>32</v>
      </c>
      <c r="H46" s="67">
        <f>KoeffForMaterial</f>
        <v>1.05</v>
      </c>
      <c r="I46" s="83">
        <f>ROUND(E46*H46,2)</f>
        <v>892.5</v>
      </c>
      <c r="J46" s="84">
        <f>ROUND(I46*ROUND(D46,2),2)</f>
        <v>3570</v>
      </c>
      <c r="K46" s="40"/>
      <c r="L46" s="40"/>
      <c r="M46" s="40"/>
      <c r="N46" s="40"/>
      <c r="O46" s="40"/>
      <c r="P46" s="41" t="s">
        <v>49</v>
      </c>
      <c r="Q46" s="217"/>
      <c r="R46" s="217"/>
      <c r="S46" s="217"/>
      <c r="T46" s="217"/>
      <c r="U46" s="217"/>
      <c r="V46" s="43"/>
      <c r="W46" s="40"/>
      <c r="X46" s="40"/>
      <c r="Y46" s="40"/>
      <c r="Z46" s="40"/>
      <c r="AA46" s="40"/>
    </row>
    <row r="47" spans="1:27" s="44" customFormat="1" ht="31.5">
      <c r="A47" s="61" t="s">
        <v>84</v>
      </c>
      <c r="B47" s="62" t="s">
        <v>93</v>
      </c>
      <c r="C47" s="63" t="s">
        <v>85</v>
      </c>
      <c r="D47" s="64">
        <f>D40</f>
        <v>408</v>
      </c>
      <c r="E47" s="64">
        <v>40</v>
      </c>
      <c r="F47" s="65">
        <f t="shared" si="2"/>
        <v>16320</v>
      </c>
      <c r="G47" s="66" t="s">
        <v>32</v>
      </c>
      <c r="H47" s="67">
        <f>KoeffForPrice</f>
        <v>1.7</v>
      </c>
      <c r="I47" s="68">
        <f>ROUND(E47*H47,2)</f>
        <v>68</v>
      </c>
      <c r="J47" s="69">
        <f t="shared" si="3"/>
        <v>27744</v>
      </c>
      <c r="K47" s="40"/>
      <c r="L47" s="40"/>
      <c r="M47" s="40"/>
      <c r="N47" s="40"/>
      <c r="O47" s="40"/>
      <c r="P47" s="41" t="s">
        <v>33</v>
      </c>
      <c r="Q47" s="42"/>
      <c r="R47" s="42"/>
      <c r="S47" s="42"/>
      <c r="T47" s="42"/>
      <c r="U47" s="42"/>
      <c r="V47" s="43"/>
      <c r="W47" s="40"/>
      <c r="X47" s="40"/>
      <c r="Y47" s="40"/>
      <c r="Z47" s="40"/>
      <c r="AA47" s="40"/>
    </row>
    <row r="48" spans="1:27" s="44" customFormat="1" ht="15.75">
      <c r="A48" s="79" t="s">
        <v>86</v>
      </c>
      <c r="B48" s="80" t="s">
        <v>158</v>
      </c>
      <c r="C48" s="81" t="s">
        <v>31</v>
      </c>
      <c r="D48" s="64">
        <f>CEILING(D47/1.95,1)*2+6</f>
        <v>426</v>
      </c>
      <c r="E48" s="64">
        <v>240</v>
      </c>
      <c r="F48" s="85">
        <f t="shared" si="2"/>
        <v>102240</v>
      </c>
      <c r="G48" s="66" t="s">
        <v>32</v>
      </c>
      <c r="H48" s="67">
        <f>KoeffForMaterial</f>
        <v>1.05</v>
      </c>
      <c r="I48" s="83">
        <f>ROUND(E48*H48,2)</f>
        <v>252</v>
      </c>
      <c r="J48" s="84">
        <f t="shared" si="3"/>
        <v>107352</v>
      </c>
      <c r="K48" s="40"/>
      <c r="L48" s="40"/>
      <c r="M48" s="40"/>
      <c r="N48" s="40"/>
      <c r="O48" s="40"/>
      <c r="P48" s="41" t="s">
        <v>49</v>
      </c>
      <c r="Q48" s="42"/>
      <c r="R48" s="42"/>
      <c r="S48" s="42"/>
      <c r="T48" s="42"/>
      <c r="U48" s="42"/>
      <c r="V48" s="43"/>
      <c r="W48" s="40"/>
      <c r="X48" s="40"/>
      <c r="Y48" s="40"/>
      <c r="Z48" s="40"/>
      <c r="AA48" s="40"/>
    </row>
    <row r="49" spans="1:27" s="44" customFormat="1" ht="15.75">
      <c r="A49" s="79" t="s">
        <v>87</v>
      </c>
      <c r="B49" s="80" t="s">
        <v>91</v>
      </c>
      <c r="C49" s="81" t="s">
        <v>92</v>
      </c>
      <c r="D49" s="64">
        <f>CEILING(D47*4/200,1)</f>
        <v>9</v>
      </c>
      <c r="E49" s="64">
        <v>240</v>
      </c>
      <c r="F49" s="85">
        <f t="shared" si="2"/>
        <v>2160</v>
      </c>
      <c r="G49" s="66" t="s">
        <v>32</v>
      </c>
      <c r="H49" s="67">
        <f>KoeffForMaterial</f>
        <v>1.05</v>
      </c>
      <c r="I49" s="83">
        <f>ROUND(E49*H49,2)</f>
        <v>252</v>
      </c>
      <c r="J49" s="84">
        <f t="shared" si="3"/>
        <v>2268</v>
      </c>
      <c r="K49" s="40"/>
      <c r="L49" s="40"/>
      <c r="M49" s="40"/>
      <c r="N49" s="40"/>
      <c r="O49" s="40"/>
      <c r="P49" s="41" t="s">
        <v>49</v>
      </c>
      <c r="Q49" s="42"/>
      <c r="R49" s="42"/>
      <c r="S49" s="42"/>
      <c r="T49" s="42"/>
      <c r="U49" s="42"/>
      <c r="V49" s="43"/>
      <c r="W49" s="40"/>
      <c r="X49" s="40"/>
      <c r="Y49" s="40"/>
      <c r="Z49" s="40"/>
      <c r="AA49" s="40"/>
    </row>
    <row r="50" spans="1:27" s="44" customFormat="1" ht="31.5">
      <c r="A50" s="61" t="s">
        <v>88</v>
      </c>
      <c r="B50" s="62" t="s">
        <v>159</v>
      </c>
      <c r="C50" s="63" t="s">
        <v>36</v>
      </c>
      <c r="D50" s="64">
        <f>D16+D14*0.3</f>
        <v>42.812760000000004</v>
      </c>
      <c r="E50" s="64">
        <v>400</v>
      </c>
      <c r="F50" s="65">
        <f t="shared" si="2"/>
        <v>17124</v>
      </c>
      <c r="G50" s="66" t="s">
        <v>32</v>
      </c>
      <c r="H50" s="67">
        <f>KoeffForPrice</f>
        <v>1.7</v>
      </c>
      <c r="I50" s="68">
        <f>ROUND(E50*H50,2)</f>
        <v>680</v>
      </c>
      <c r="J50" s="69">
        <f t="shared" si="3"/>
        <v>29110.799999999999</v>
      </c>
      <c r="K50" s="40"/>
      <c r="L50" s="40"/>
      <c r="M50" s="40"/>
      <c r="N50" s="40"/>
      <c r="O50" s="40"/>
      <c r="P50" s="41" t="s">
        <v>33</v>
      </c>
      <c r="Q50" s="42"/>
      <c r="R50" s="42"/>
      <c r="S50" s="42"/>
      <c r="T50" s="42"/>
      <c r="U50" s="42"/>
      <c r="V50" s="43"/>
      <c r="W50" s="40"/>
      <c r="X50" s="40"/>
      <c r="Y50" s="40"/>
      <c r="Z50" s="40"/>
      <c r="AA50" s="40"/>
    </row>
    <row r="51" spans="1:27" s="44" customFormat="1" ht="15.75">
      <c r="A51" s="79" t="s">
        <v>89</v>
      </c>
      <c r="B51" s="80" t="s">
        <v>94</v>
      </c>
      <c r="C51" s="81" t="s">
        <v>45</v>
      </c>
      <c r="D51" s="64">
        <v>10</v>
      </c>
      <c r="E51" s="64">
        <v>4800</v>
      </c>
      <c r="F51" s="85">
        <f t="shared" si="2"/>
        <v>48000</v>
      </c>
      <c r="G51" s="66" t="s">
        <v>32</v>
      </c>
      <c r="H51" s="67">
        <f>KoeffForMaterial</f>
        <v>1.05</v>
      </c>
      <c r="I51" s="83">
        <f>ROUND(E51*H51,2)</f>
        <v>5040</v>
      </c>
      <c r="J51" s="84">
        <f t="shared" si="3"/>
        <v>50400</v>
      </c>
      <c r="K51" s="40"/>
      <c r="L51" s="40"/>
      <c r="M51" s="40"/>
      <c r="N51" s="40"/>
      <c r="O51" s="40"/>
      <c r="P51" s="41" t="s">
        <v>49</v>
      </c>
      <c r="Q51" s="42"/>
      <c r="R51" s="42"/>
      <c r="S51" s="42"/>
      <c r="T51" s="42"/>
      <c r="U51" s="42"/>
      <c r="V51" s="43"/>
      <c r="W51" s="40"/>
      <c r="X51" s="40"/>
      <c r="Y51" s="40"/>
      <c r="Z51" s="40"/>
      <c r="AA51" s="40"/>
    </row>
    <row r="52" spans="1:27" s="44" customFormat="1" ht="15.75">
      <c r="A52" s="79" t="s">
        <v>90</v>
      </c>
      <c r="B52" s="80" t="s">
        <v>95</v>
      </c>
      <c r="C52" s="81" t="s">
        <v>45</v>
      </c>
      <c r="D52" s="64">
        <v>200</v>
      </c>
      <c r="E52" s="64">
        <v>10</v>
      </c>
      <c r="F52" s="85">
        <f t="shared" si="2"/>
        <v>2000</v>
      </c>
      <c r="G52" s="66" t="s">
        <v>32</v>
      </c>
      <c r="H52" s="67">
        <f>KoeffForMaterial</f>
        <v>1.05</v>
      </c>
      <c r="I52" s="83">
        <f>ROUND(E52*H52,2)</f>
        <v>10.5</v>
      </c>
      <c r="J52" s="84">
        <f t="shared" si="3"/>
        <v>2100</v>
      </c>
      <c r="K52" s="40"/>
      <c r="L52" s="40"/>
      <c r="M52" s="40"/>
      <c r="N52" s="40"/>
      <c r="O52" s="40"/>
      <c r="P52" s="41" t="s">
        <v>49</v>
      </c>
      <c r="Q52" s="42"/>
      <c r="R52" s="42"/>
      <c r="S52" s="42"/>
      <c r="T52" s="42"/>
      <c r="U52" s="42"/>
      <c r="V52" s="43"/>
      <c r="W52" s="40"/>
      <c r="X52" s="40"/>
      <c r="Y52" s="40"/>
      <c r="Z52" s="40"/>
      <c r="AA52" s="40"/>
    </row>
    <row r="53" spans="1:27" s="44" customFormat="1" ht="15.75">
      <c r="A53" s="61" t="s">
        <v>163</v>
      </c>
      <c r="B53" s="62" t="s">
        <v>165</v>
      </c>
      <c r="C53" s="63" t="s">
        <v>31</v>
      </c>
      <c r="D53" s="64">
        <v>180</v>
      </c>
      <c r="E53" s="64">
        <v>20</v>
      </c>
      <c r="F53" s="65">
        <f>ROUND(E53*ROUND(D53,2),2)</f>
        <v>3600</v>
      </c>
      <c r="G53" s="66" t="s">
        <v>32</v>
      </c>
      <c r="H53" s="67">
        <f>KoeffForPrice</f>
        <v>1.7</v>
      </c>
      <c r="I53" s="68">
        <f>ROUND(E53*H53,2)</f>
        <v>34</v>
      </c>
      <c r="J53" s="69">
        <f>ROUND(I53*ROUND(D53,2),2)</f>
        <v>6120</v>
      </c>
      <c r="K53" s="40"/>
      <c r="L53" s="40"/>
      <c r="M53" s="40"/>
      <c r="N53" s="40"/>
      <c r="O53" s="40"/>
      <c r="P53" s="41" t="s">
        <v>33</v>
      </c>
      <c r="Q53" s="217"/>
      <c r="R53" s="217"/>
      <c r="S53" s="217"/>
      <c r="T53" s="217"/>
      <c r="U53" s="217"/>
      <c r="V53" s="43"/>
      <c r="W53" s="40"/>
      <c r="X53" s="40"/>
      <c r="Y53" s="40"/>
      <c r="Z53" s="40"/>
      <c r="AA53" s="40"/>
    </row>
    <row r="54" spans="1:27" s="44" customFormat="1" ht="15.75">
      <c r="A54" s="79" t="s">
        <v>164</v>
      </c>
      <c r="B54" s="80" t="s">
        <v>170</v>
      </c>
      <c r="C54" s="81" t="s">
        <v>31</v>
      </c>
      <c r="D54" s="64">
        <v>120</v>
      </c>
      <c r="E54" s="64">
        <v>82</v>
      </c>
      <c r="F54" s="85">
        <f>ROUND(E54*ROUND(D54,2),2)</f>
        <v>9840</v>
      </c>
      <c r="G54" s="66" t="s">
        <v>32</v>
      </c>
      <c r="H54" s="67">
        <f>KoeffForMaterial</f>
        <v>1.05</v>
      </c>
      <c r="I54" s="83">
        <f>ROUND(E54*H54,2)</f>
        <v>86.1</v>
      </c>
      <c r="J54" s="84">
        <f>ROUND(I54*ROUND(D54,2),2)</f>
        <v>10332</v>
      </c>
      <c r="K54" s="40"/>
      <c r="L54" s="40"/>
      <c r="M54" s="40"/>
      <c r="N54" s="40"/>
      <c r="O54" s="40"/>
      <c r="P54" s="41" t="s">
        <v>49</v>
      </c>
      <c r="Q54" s="217"/>
      <c r="R54" s="217"/>
      <c r="S54" s="217"/>
      <c r="T54" s="217"/>
      <c r="U54" s="217"/>
      <c r="V54" s="43"/>
      <c r="W54" s="40"/>
      <c r="X54" s="40"/>
      <c r="Y54" s="40"/>
      <c r="Z54" s="40"/>
      <c r="AA54" s="40"/>
    </row>
    <row r="55" spans="1:27" s="44" customFormat="1" ht="15.75">
      <c r="A55" s="79" t="s">
        <v>166</v>
      </c>
      <c r="B55" s="80" t="s">
        <v>168</v>
      </c>
      <c r="C55" s="81" t="s">
        <v>31</v>
      </c>
      <c r="D55" s="64">
        <v>50</v>
      </c>
      <c r="E55" s="64">
        <v>34</v>
      </c>
      <c r="F55" s="85">
        <f>ROUND(E55*ROUND(D55,2),2)</f>
        <v>1700</v>
      </c>
      <c r="G55" s="66" t="s">
        <v>32</v>
      </c>
      <c r="H55" s="67">
        <f>KoeffForMaterial</f>
        <v>1.05</v>
      </c>
      <c r="I55" s="83">
        <f>ROUND(E55*H55,2)</f>
        <v>35.700000000000003</v>
      </c>
      <c r="J55" s="84">
        <f>ROUND(I55*ROUND(D55,2),2)</f>
        <v>1785</v>
      </c>
      <c r="K55" s="40"/>
      <c r="L55" s="40"/>
      <c r="M55" s="40"/>
      <c r="N55" s="40"/>
      <c r="O55" s="40"/>
      <c r="P55" s="41" t="s">
        <v>49</v>
      </c>
      <c r="Q55" s="217"/>
      <c r="R55" s="217"/>
      <c r="S55" s="217"/>
      <c r="T55" s="217"/>
      <c r="U55" s="217"/>
      <c r="V55" s="43"/>
      <c r="W55" s="40"/>
      <c r="X55" s="40"/>
      <c r="Y55" s="40"/>
      <c r="Z55" s="40"/>
      <c r="AA55" s="40"/>
    </row>
    <row r="56" spans="1:27" s="44" customFormat="1" ht="15.75">
      <c r="A56" s="79" t="s">
        <v>167</v>
      </c>
      <c r="B56" s="80" t="s">
        <v>169</v>
      </c>
      <c r="C56" s="81" t="s">
        <v>151</v>
      </c>
      <c r="D56" s="64">
        <v>5</v>
      </c>
      <c r="E56" s="64">
        <v>96</v>
      </c>
      <c r="F56" s="85">
        <f>ROUND(E56*ROUND(D56,2),2)</f>
        <v>480</v>
      </c>
      <c r="G56" s="66" t="s">
        <v>32</v>
      </c>
      <c r="H56" s="67">
        <f>KoeffForMaterial</f>
        <v>1.05</v>
      </c>
      <c r="I56" s="83">
        <f>ROUND(E56*H56,2)</f>
        <v>100.8</v>
      </c>
      <c r="J56" s="84">
        <f>ROUND(I56*ROUND(D56,2),2)</f>
        <v>504</v>
      </c>
      <c r="K56" s="40"/>
      <c r="L56" s="40"/>
      <c r="M56" s="40"/>
      <c r="N56" s="40"/>
      <c r="O56" s="40"/>
      <c r="P56" s="41" t="s">
        <v>49</v>
      </c>
      <c r="Q56" s="217"/>
      <c r="R56" s="217"/>
      <c r="S56" s="217"/>
      <c r="T56" s="217"/>
      <c r="U56" s="217"/>
      <c r="V56" s="43"/>
      <c r="W56" s="40"/>
      <c r="X56" s="40"/>
      <c r="Y56" s="40"/>
      <c r="Z56" s="40"/>
      <c r="AA56" s="40"/>
    </row>
    <row r="57" spans="1:27" s="44" customFormat="1" ht="15.75" hidden="1" customHeight="1">
      <c r="A57" s="86"/>
      <c r="B57" s="87"/>
      <c r="C57" s="88"/>
      <c r="D57" s="89"/>
      <c r="E57" s="89"/>
      <c r="F57" s="90"/>
      <c r="G57" s="36"/>
      <c r="H57" s="91"/>
      <c r="I57" s="92"/>
      <c r="J57" s="93"/>
      <c r="K57" s="40"/>
      <c r="L57" s="40"/>
      <c r="M57" s="40"/>
      <c r="N57" s="40"/>
      <c r="O57" s="40"/>
      <c r="P57" s="41" t="s">
        <v>96</v>
      </c>
      <c r="Q57" s="42"/>
      <c r="R57" s="42"/>
      <c r="S57" s="42"/>
      <c r="T57" s="42"/>
      <c r="U57" s="42"/>
      <c r="V57" s="43"/>
      <c r="W57" s="40"/>
      <c r="X57" s="40"/>
      <c r="Y57" s="40"/>
      <c r="Z57" s="40"/>
      <c r="AA57" s="40"/>
    </row>
    <row r="58" spans="1:27" s="44" customFormat="1" ht="15.75" customHeight="1">
      <c r="A58" s="94" t="s">
        <v>97</v>
      </c>
      <c r="B58" s="95"/>
      <c r="C58" s="96"/>
      <c r="D58" s="97"/>
      <c r="E58" s="97"/>
      <c r="F58" s="98">
        <f>SUM(F10:F57)</f>
        <v>1771360</v>
      </c>
      <c r="G58" s="99"/>
      <c r="H58" s="100" t="s">
        <v>97</v>
      </c>
      <c r="I58" s="101"/>
      <c r="J58" s="102">
        <f>SUM(J10:J57)</f>
        <v>2253666.15</v>
      </c>
      <c r="K58" s="40"/>
      <c r="L58" s="40"/>
      <c r="M58" s="40"/>
      <c r="N58" s="40"/>
      <c r="O58" s="40"/>
      <c r="P58" s="41" t="s">
        <v>98</v>
      </c>
      <c r="Q58" s="42"/>
      <c r="R58" s="42"/>
      <c r="S58" s="42"/>
      <c r="T58" s="42"/>
      <c r="U58" s="42"/>
      <c r="V58" s="43"/>
      <c r="W58" s="40"/>
      <c r="X58" s="40"/>
      <c r="Y58" s="40"/>
      <c r="Z58" s="40"/>
      <c r="AA58" s="40"/>
    </row>
    <row r="59" spans="1:27" s="44" customFormat="1" ht="15.75" customHeight="1">
      <c r="A59" s="103" t="s">
        <v>99</v>
      </c>
      <c r="B59" s="104"/>
      <c r="C59" s="105"/>
      <c r="D59" s="106"/>
      <c r="E59" s="106"/>
      <c r="F59" s="107">
        <f>SUMIF(P10:P57,"pr",F10:F57)</f>
        <v>605751</v>
      </c>
      <c r="G59" s="108"/>
      <c r="H59" s="109" t="s">
        <v>99</v>
      </c>
      <c r="I59" s="110"/>
      <c r="J59" s="111">
        <f>SUMIF(P10:P57,"pr",J10:J57)</f>
        <v>1029776.7000000001</v>
      </c>
      <c r="K59" s="40"/>
      <c r="L59" s="40"/>
      <c r="M59" s="40"/>
      <c r="N59" s="40"/>
      <c r="O59" s="40"/>
      <c r="P59" s="41" t="s">
        <v>100</v>
      </c>
      <c r="Q59" s="42"/>
      <c r="R59" s="42"/>
      <c r="S59" s="42"/>
      <c r="T59" s="42"/>
      <c r="U59" s="42"/>
      <c r="V59" s="43"/>
      <c r="W59" s="40"/>
      <c r="X59" s="40"/>
      <c r="Y59" s="40"/>
      <c r="Z59" s="40"/>
      <c r="AA59" s="40"/>
    </row>
    <row r="60" spans="1:27" s="44" customFormat="1" ht="15.75" customHeight="1">
      <c r="A60" s="103" t="s">
        <v>101</v>
      </c>
      <c r="B60" s="104"/>
      <c r="C60" s="105"/>
      <c r="D60" s="106"/>
      <c r="E60" s="106"/>
      <c r="F60" s="107">
        <f>SUMIF(P10:P57,"mat",F10:F57)+SUMIF(P10:P57,"meh",F10:F57)</f>
        <v>1165609</v>
      </c>
      <c r="G60" s="108"/>
      <c r="H60" s="109" t="s">
        <v>101</v>
      </c>
      <c r="I60" s="110"/>
      <c r="J60" s="111">
        <f>SUMIF(P10:P57,"mat",J10:J57)+SUMIF(P10:P57,"meh",J10:J57)</f>
        <v>1223889.45</v>
      </c>
      <c r="K60" s="40"/>
      <c r="L60" s="40"/>
      <c r="M60" s="40"/>
      <c r="N60" s="40"/>
      <c r="O60" s="40"/>
      <c r="P60" s="41" t="s">
        <v>102</v>
      </c>
      <c r="Q60" s="42"/>
      <c r="R60" s="42"/>
      <c r="S60" s="42"/>
      <c r="T60" s="42"/>
      <c r="U60" s="42"/>
      <c r="V60" s="43"/>
      <c r="W60" s="40"/>
      <c r="X60" s="40"/>
      <c r="Y60" s="40"/>
      <c r="Z60" s="40"/>
      <c r="AA60" s="40"/>
    </row>
    <row r="61" spans="1:27" s="44" customFormat="1" ht="15.75" customHeight="1">
      <c r="A61" s="112"/>
      <c r="B61" s="113"/>
      <c r="C61" s="33"/>
      <c r="D61" s="34"/>
      <c r="E61" s="34"/>
      <c r="F61" s="114"/>
      <c r="G61" s="36"/>
      <c r="H61" s="115"/>
      <c r="I61" s="116"/>
      <c r="J61" s="117"/>
      <c r="K61" s="40"/>
      <c r="L61" s="40"/>
      <c r="M61" s="40"/>
      <c r="N61" s="40"/>
      <c r="O61" s="40"/>
      <c r="P61" s="41" t="s">
        <v>27</v>
      </c>
      <c r="Q61" s="42"/>
      <c r="R61" s="42"/>
      <c r="S61" s="42"/>
      <c r="T61" s="42"/>
      <c r="U61" s="42"/>
      <c r="V61" s="43"/>
      <c r="W61" s="40"/>
      <c r="X61" s="40"/>
      <c r="Y61" s="40"/>
      <c r="Z61" s="40"/>
      <c r="AA61" s="40"/>
    </row>
    <row r="62" spans="1:27" ht="15.75">
      <c r="A62" s="118" t="s">
        <v>103</v>
      </c>
      <c r="B62" s="119"/>
      <c r="C62" s="120"/>
      <c r="D62" s="121"/>
      <c r="E62" s="122"/>
      <c r="F62" s="123">
        <f>SUMIF(P8:P61,"irazd",F8:F61)</f>
        <v>1771360</v>
      </c>
      <c r="G62" s="124"/>
      <c r="H62" s="125" t="s">
        <v>103</v>
      </c>
      <c r="I62" s="126"/>
      <c r="J62" s="127">
        <f>SUMIF(P8:P61,"irazd",J8:J61)</f>
        <v>2253666.15</v>
      </c>
      <c r="K62" s="9"/>
      <c r="L62" s="9"/>
      <c r="M62" s="9"/>
      <c r="N62" s="9"/>
      <c r="O62" s="9"/>
      <c r="P62" s="6" t="s">
        <v>104</v>
      </c>
    </row>
    <row r="63" spans="1:27" ht="15.75">
      <c r="A63" s="128" t="s">
        <v>99</v>
      </c>
      <c r="B63" s="129"/>
      <c r="C63" s="130"/>
      <c r="D63" s="131"/>
      <c r="E63" s="132"/>
      <c r="F63" s="133">
        <f>SUMIF(P8:P61,"irazdp",F8:F61)</f>
        <v>605751</v>
      </c>
      <c r="G63" s="134"/>
      <c r="H63" s="135" t="s">
        <v>99</v>
      </c>
      <c r="I63" s="136"/>
      <c r="J63" s="111">
        <f>SUMIF(P8:P61,"irazdp",J8:J61)</f>
        <v>1029776.7000000001</v>
      </c>
      <c r="K63" s="9"/>
      <c r="L63" s="9"/>
      <c r="M63" s="9"/>
      <c r="N63" s="9"/>
      <c r="O63" s="9"/>
      <c r="P63" s="6" t="s">
        <v>105</v>
      </c>
    </row>
    <row r="64" spans="1:27" ht="15.75">
      <c r="A64" s="128" t="s">
        <v>101</v>
      </c>
      <c r="B64" s="129"/>
      <c r="C64" s="130"/>
      <c r="D64" s="131"/>
      <c r="E64" s="132"/>
      <c r="F64" s="133">
        <f>SUMIF(P8:P61,"irazdm",F8:F61)</f>
        <v>1165609</v>
      </c>
      <c r="G64" s="134"/>
      <c r="H64" s="135" t="s">
        <v>101</v>
      </c>
      <c r="I64" s="136"/>
      <c r="J64" s="111">
        <f>SUMIF(P8:P61,"irazdm",J8:J61)</f>
        <v>1223889.45</v>
      </c>
      <c r="K64" s="9"/>
      <c r="L64" s="9"/>
      <c r="M64" s="9"/>
      <c r="N64" s="9"/>
      <c r="O64" s="9"/>
      <c r="P64" s="6" t="s">
        <v>106</v>
      </c>
    </row>
    <row r="65" spans="1:500" ht="15.75">
      <c r="A65" s="137"/>
      <c r="B65" s="138"/>
      <c r="C65" s="139"/>
      <c r="D65" s="140"/>
      <c r="E65" s="141"/>
      <c r="F65" s="141"/>
      <c r="G65" s="142"/>
      <c r="H65" s="143"/>
      <c r="I65" s="144"/>
      <c r="J65" s="145"/>
      <c r="K65" s="9"/>
      <c r="L65" s="9"/>
      <c r="M65" s="9"/>
      <c r="N65" s="9"/>
      <c r="O65" s="9"/>
      <c r="P65" s="6" t="s">
        <v>107</v>
      </c>
    </row>
    <row r="66" spans="1:500" ht="15.75">
      <c r="A66" s="146" t="s">
        <v>108</v>
      </c>
      <c r="B66" s="147"/>
      <c r="C66" s="148">
        <v>0.04</v>
      </c>
      <c r="D66" s="147"/>
      <c r="E66" s="147"/>
      <c r="F66" s="149">
        <f>ROUND(F62*НР,2)</f>
        <v>70854.399999999994</v>
      </c>
      <c r="G66" s="150"/>
      <c r="H66" s="151"/>
      <c r="I66" s="147"/>
      <c r="J66" s="152"/>
      <c r="K66" s="9"/>
      <c r="L66" s="9"/>
      <c r="M66" s="9"/>
      <c r="N66" s="9"/>
      <c r="O66" s="9"/>
      <c r="P66" s="6" t="s">
        <v>109</v>
      </c>
    </row>
    <row r="67" spans="1:500" ht="15.75">
      <c r="A67" s="118" t="s">
        <v>110</v>
      </c>
      <c r="B67" s="153"/>
      <c r="C67" s="153"/>
      <c r="D67" s="153"/>
      <c r="E67" s="153"/>
      <c r="F67" s="123">
        <f>F62+F66</f>
        <v>1842214.4</v>
      </c>
      <c r="G67" s="154"/>
      <c r="H67" s="155"/>
      <c r="I67" s="153"/>
      <c r="J67" s="156"/>
      <c r="K67" s="9"/>
      <c r="L67" s="9"/>
      <c r="M67" s="9"/>
      <c r="N67" s="9"/>
      <c r="O67" s="9"/>
      <c r="P67" s="6" t="s">
        <v>111</v>
      </c>
    </row>
    <row r="68" spans="1:500" ht="15.75">
      <c r="A68" s="157"/>
      <c r="B68" s="158"/>
      <c r="C68" s="158"/>
      <c r="D68" s="158"/>
      <c r="E68" s="158"/>
      <c r="F68" s="159"/>
      <c r="G68" s="36"/>
      <c r="H68" s="160"/>
      <c r="I68" s="161"/>
      <c r="J68" s="145"/>
      <c r="K68" s="9"/>
      <c r="L68" s="9"/>
      <c r="M68" s="9"/>
      <c r="N68" s="9"/>
      <c r="O68" s="9"/>
      <c r="P68" s="6" t="s">
        <v>107</v>
      </c>
    </row>
    <row r="69" spans="1:500" ht="21.75" customHeight="1">
      <c r="A69" s="162" t="s">
        <v>112</v>
      </c>
      <c r="B69" s="163"/>
      <c r="C69" s="163"/>
      <c r="D69" s="163"/>
      <c r="E69" s="163"/>
      <c r="F69" s="163"/>
      <c r="G69" s="164"/>
      <c r="H69" s="160"/>
      <c r="I69" s="161"/>
      <c r="J69" s="165"/>
      <c r="K69" s="9"/>
      <c r="L69" s="9"/>
      <c r="M69" s="9"/>
      <c r="N69" s="9"/>
      <c r="O69" s="9"/>
      <c r="P69" s="6" t="s">
        <v>107</v>
      </c>
    </row>
    <row r="70" spans="1:500" customFormat="1" ht="15.75" customHeight="1">
      <c r="A70" s="166"/>
      <c r="B70" s="167"/>
      <c r="C70" s="168"/>
      <c r="D70" s="43"/>
      <c r="E70" s="141"/>
      <c r="F70" s="141"/>
      <c r="G70" s="169"/>
      <c r="H70" s="170"/>
      <c r="I70" s="161"/>
      <c r="J70" s="165"/>
      <c r="K70" s="9"/>
      <c r="L70" s="9"/>
      <c r="M70" s="9"/>
      <c r="N70" s="9"/>
      <c r="O70" s="9"/>
      <c r="P70" s="6" t="s">
        <v>107</v>
      </c>
      <c r="V70" s="8"/>
      <c r="W70" s="9"/>
      <c r="X70" s="9"/>
      <c r="Y70" s="9"/>
      <c r="Z70" s="9"/>
      <c r="AA70" s="9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</row>
    <row r="71" spans="1:500" customFormat="1" ht="15.75">
      <c r="A71" s="171" t="s">
        <v>103</v>
      </c>
      <c r="B71" s="172"/>
      <c r="C71" s="173"/>
      <c r="D71" s="147"/>
      <c r="E71" s="174"/>
      <c r="F71" s="174"/>
      <c r="G71" s="175"/>
      <c r="H71" s="176"/>
      <c r="I71" s="147"/>
      <c r="J71" s="177">
        <f>ItogoPoRazdelam1</f>
        <v>2253666.15</v>
      </c>
      <c r="K71" s="5"/>
      <c r="L71" s="5"/>
      <c r="M71" s="5"/>
      <c r="N71" s="5"/>
      <c r="O71" s="5"/>
      <c r="P71" s="6" t="s">
        <v>113</v>
      </c>
      <c r="V71" s="8"/>
      <c r="W71" s="9"/>
      <c r="X71" s="9"/>
      <c r="Y71" s="9"/>
      <c r="Z71" s="9"/>
      <c r="AA71" s="9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</row>
    <row r="72" spans="1:500" customFormat="1" ht="15.75">
      <c r="A72" s="171"/>
      <c r="B72" s="172"/>
      <c r="C72" s="173"/>
      <c r="D72" s="147"/>
      <c r="E72" s="174"/>
      <c r="F72" s="174"/>
      <c r="G72" s="175"/>
      <c r="H72" s="176"/>
      <c r="I72" s="147"/>
      <c r="J72" s="177"/>
      <c r="K72" s="5"/>
      <c r="L72" s="5"/>
      <c r="M72" s="5"/>
      <c r="N72" s="5"/>
      <c r="O72" s="5"/>
      <c r="P72" s="6" t="s">
        <v>116</v>
      </c>
      <c r="V72" s="8"/>
      <c r="W72" s="9"/>
      <c r="X72" s="9"/>
      <c r="Y72" s="9"/>
      <c r="Z72" s="9"/>
      <c r="AA72" s="9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</row>
    <row r="73" spans="1:500" customFormat="1" ht="15.75">
      <c r="A73" s="171" t="s">
        <v>114</v>
      </c>
      <c r="B73" s="171"/>
      <c r="C73" s="191">
        <v>0.08</v>
      </c>
      <c r="D73" s="146"/>
      <c r="E73" s="183"/>
      <c r="F73" s="183"/>
      <c r="G73" s="190"/>
      <c r="H73" s="146"/>
      <c r="I73" s="146"/>
      <c r="J73" s="177">
        <f>ROUND(ItogoPoRazdelam*$C73,2)</f>
        <v>180293.29</v>
      </c>
      <c r="K73" s="5"/>
      <c r="L73" s="5"/>
      <c r="M73" s="5"/>
      <c r="N73" s="5"/>
      <c r="O73" s="5"/>
      <c r="P73" s="6" t="s">
        <v>115</v>
      </c>
      <c r="V73" s="8"/>
      <c r="W73" s="9"/>
      <c r="X73" s="9"/>
      <c r="Y73" s="9"/>
      <c r="Z73" s="9"/>
      <c r="AA73" s="9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</row>
    <row r="74" spans="1:500" customFormat="1" ht="15.75">
      <c r="A74" s="171"/>
      <c r="B74" s="171"/>
      <c r="C74" s="191"/>
      <c r="D74" s="146"/>
      <c r="E74" s="183"/>
      <c r="F74" s="183"/>
      <c r="G74" s="190"/>
      <c r="H74" s="146"/>
      <c r="I74" s="146"/>
      <c r="J74" s="177"/>
      <c r="K74" s="5"/>
      <c r="L74" s="5"/>
      <c r="M74" s="5"/>
      <c r="N74" s="5"/>
      <c r="O74" s="5"/>
      <c r="P74" s="6" t="s">
        <v>116</v>
      </c>
      <c r="V74" s="8"/>
      <c r="W74" s="9"/>
      <c r="X74" s="9"/>
      <c r="Y74" s="9"/>
      <c r="Z74" s="9"/>
      <c r="AA74" s="9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</row>
    <row r="75" spans="1:500" customFormat="1" ht="15.75">
      <c r="A75" s="178" t="s">
        <v>117</v>
      </c>
      <c r="B75" s="178"/>
      <c r="C75" s="193"/>
      <c r="D75" s="179"/>
      <c r="E75" s="180"/>
      <c r="F75" s="180"/>
      <c r="G75" s="181"/>
      <c r="H75" s="179"/>
      <c r="I75" s="179"/>
      <c r="J75" s="182">
        <f>SUM(J71:J74)</f>
        <v>2433959.44</v>
      </c>
      <c r="K75" s="5"/>
      <c r="L75" s="5"/>
      <c r="M75" s="5"/>
      <c r="N75" s="5"/>
      <c r="O75" s="5"/>
      <c r="P75" s="6" t="s">
        <v>118</v>
      </c>
      <c r="V75" s="8"/>
      <c r="W75" s="9"/>
      <c r="X75" s="9"/>
      <c r="Y75" s="9"/>
      <c r="Z75" s="9"/>
      <c r="AA75" s="9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</row>
    <row r="76" spans="1:500" customFormat="1" ht="15.75">
      <c r="A76" s="171" t="s">
        <v>119</v>
      </c>
      <c r="B76" s="171"/>
      <c r="C76" s="191"/>
      <c r="D76" s="146"/>
      <c r="E76" s="183"/>
      <c r="F76" s="183"/>
      <c r="G76" s="190"/>
      <c r="H76" s="146"/>
      <c r="I76" s="146"/>
      <c r="J76" s="177">
        <f>VsegoPoSmete-ROUND(VsegoPoSmete/1.18,2)</f>
        <v>371281.94999999995</v>
      </c>
      <c r="K76" s="5"/>
      <c r="L76" s="5"/>
      <c r="M76" s="5"/>
      <c r="N76" s="5"/>
      <c r="O76" s="5"/>
      <c r="P76" s="6" t="s">
        <v>120</v>
      </c>
      <c r="V76" s="8"/>
      <c r="W76" s="9"/>
      <c r="X76" s="9"/>
      <c r="Y76" s="9"/>
      <c r="Z76" s="9"/>
      <c r="AA76" s="9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</row>
    <row r="77" spans="1:500" customFormat="1" ht="15.75">
      <c r="A77" s="185"/>
      <c r="B77" s="186"/>
      <c r="C77" s="185"/>
      <c r="D77" s="185"/>
      <c r="E77" s="185"/>
      <c r="F77" s="185"/>
      <c r="G77" s="185"/>
      <c r="H77" s="187"/>
      <c r="I77" s="188"/>
      <c r="J77" s="189"/>
      <c r="K77" s="5"/>
      <c r="L77" s="5"/>
      <c r="M77" s="5"/>
      <c r="N77" s="5"/>
      <c r="O77" s="5"/>
      <c r="P77" s="6" t="s">
        <v>121</v>
      </c>
      <c r="V77" s="8"/>
      <c r="W77" s="9"/>
      <c r="X77" s="9"/>
      <c r="Y77" s="9"/>
      <c r="Z77" s="9"/>
      <c r="AA77" s="9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</row>
  </sheetData>
  <sheetProtection deleteRows="0"/>
  <dataConsolidate/>
  <mergeCells count="8">
    <mergeCell ref="A5:F5"/>
    <mergeCell ref="I5:J5"/>
    <mergeCell ref="G1:H1"/>
    <mergeCell ref="E2:F2"/>
    <mergeCell ref="G2:H2"/>
    <mergeCell ref="E3:F3"/>
    <mergeCell ref="G3:H3"/>
    <mergeCell ref="G4:H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A73"/>
  <sheetViews>
    <sheetView showGridLines="0" tabSelected="1" zoomScale="110" zoomScaleNormal="110" workbookViewId="0">
      <selection activeCell="A6" sqref="A6:F6"/>
    </sheetView>
  </sheetViews>
  <sheetFormatPr defaultRowHeight="15.75"/>
  <cols>
    <col min="1" max="1" width="5" style="217" customWidth="1"/>
    <col min="2" max="2" width="62.42578125" style="217" customWidth="1"/>
    <col min="3" max="3" width="9" style="217" customWidth="1"/>
    <col min="4" max="4" width="12.140625" style="217" customWidth="1"/>
    <col min="5" max="5" width="16.7109375" style="217" customWidth="1"/>
    <col min="6" max="6" width="18.7109375" style="217" customWidth="1"/>
    <col min="7" max="7" width="9.140625" style="217"/>
    <col min="9" max="9" width="9.140625" style="217"/>
    <col min="10" max="209" width="9.140625" style="195"/>
    <col min="210" max="16384" width="9.140625" style="217"/>
  </cols>
  <sheetData>
    <row r="1" spans="1:200" ht="24" customHeight="1">
      <c r="A1" s="196" t="s">
        <v>123</v>
      </c>
      <c r="C1" s="196" t="s">
        <v>124</v>
      </c>
      <c r="R1" s="195" t="s">
        <v>5</v>
      </c>
      <c r="T1" s="195" t="s">
        <v>125</v>
      </c>
      <c r="U1" s="204" t="s">
        <v>28</v>
      </c>
      <c r="V1" s="195" t="s">
        <v>161</v>
      </c>
      <c r="W1" s="195">
        <v>1</v>
      </c>
      <c r="X1" s="205">
        <v>41754</v>
      </c>
      <c r="GR1" s="195" t="s">
        <v>129</v>
      </c>
    </row>
    <row r="2" spans="1:200" ht="15.75" customHeight="1">
      <c r="A2" s="232" t="s">
        <v>177</v>
      </c>
      <c r="B2" s="232"/>
      <c r="C2" s="232" t="s">
        <v>179</v>
      </c>
      <c r="D2" s="232"/>
      <c r="E2" s="232"/>
      <c r="F2" s="232"/>
      <c r="R2" s="203">
        <v>0.18</v>
      </c>
      <c r="T2" s="195" t="s">
        <v>161</v>
      </c>
      <c r="U2" s="218" t="s">
        <v>182</v>
      </c>
      <c r="GR2" s="195" t="s">
        <v>130</v>
      </c>
    </row>
    <row r="3" spans="1:200" ht="57" customHeight="1">
      <c r="A3" s="233" t="s">
        <v>180</v>
      </c>
      <c r="B3" s="233"/>
      <c r="C3" s="233" t="s">
        <v>181</v>
      </c>
      <c r="D3" s="233"/>
      <c r="E3" s="233"/>
      <c r="F3" s="233"/>
      <c r="T3" s="204" t="s">
        <v>183</v>
      </c>
      <c r="U3" s="205">
        <v>41754</v>
      </c>
      <c r="V3" s="204">
        <v>0</v>
      </c>
      <c r="W3" s="205"/>
      <c r="GR3" s="204" t="s">
        <v>10</v>
      </c>
    </row>
    <row r="4" spans="1:200" ht="18" customHeight="1">
      <c r="A4" s="232" t="s">
        <v>172</v>
      </c>
      <c r="B4" s="232"/>
      <c r="C4" s="232" t="s">
        <v>172</v>
      </c>
      <c r="D4" s="232"/>
      <c r="E4" s="232"/>
      <c r="F4" s="232"/>
      <c r="T4" s="195" t="s">
        <v>178</v>
      </c>
      <c r="U4" s="195" t="s">
        <v>176</v>
      </c>
      <c r="GR4" s="204" t="s">
        <v>174</v>
      </c>
    </row>
    <row r="5" spans="1:200" ht="39.950000000000003" customHeight="1">
      <c r="A5" s="230" t="s">
        <v>132</v>
      </c>
      <c r="B5" s="230"/>
      <c r="C5" s="230"/>
      <c r="D5" s="230"/>
      <c r="E5" s="230"/>
      <c r="F5" s="230"/>
      <c r="GR5" s="195">
        <v>1</v>
      </c>
    </row>
    <row r="6" spans="1:200" ht="39.950000000000003" customHeight="1">
      <c r="A6" s="231" t="s">
        <v>187</v>
      </c>
      <c r="B6" s="231"/>
      <c r="C6" s="231"/>
      <c r="D6" s="231"/>
      <c r="E6" s="231"/>
      <c r="F6" s="231"/>
      <c r="GR6" s="195" t="b">
        <v>1</v>
      </c>
    </row>
    <row r="7" spans="1:200" ht="15.75" customHeight="1">
      <c r="A7" s="217" t="s">
        <v>133</v>
      </c>
      <c r="GR7" s="195" t="b">
        <v>1</v>
      </c>
    </row>
    <row r="8" spans="1:200" ht="15.75" customHeight="1">
      <c r="A8" s="217" t="s">
        <v>184</v>
      </c>
      <c r="GR8" s="195" t="b">
        <v>1</v>
      </c>
    </row>
    <row r="9" spans="1:200" ht="15.75" customHeight="1">
      <c r="E9" s="198" t="s">
        <v>8</v>
      </c>
      <c r="F9" s="199">
        <f>VsegoPoSmete</f>
        <v>2500307.3199999998</v>
      </c>
    </row>
    <row r="10" spans="1:200" ht="15.75" customHeight="1">
      <c r="E10" s="197" t="s">
        <v>126</v>
      </c>
      <c r="F10" s="200">
        <f>ItogoStoimostRabot</f>
        <v>1016525.9700000001</v>
      </c>
    </row>
    <row r="11" spans="1:200" ht="15.75" customHeight="1">
      <c r="A11" s="217" t="s">
        <v>162</v>
      </c>
      <c r="E11" s="197" t="s">
        <v>127</v>
      </c>
      <c r="F11" s="200">
        <f>LabelItogoPoSmete-LabelItogoStRabot</f>
        <v>1483781.3499999996</v>
      </c>
    </row>
    <row r="12" spans="1:200" ht="33.75" customHeight="1">
      <c r="A12" s="201" t="s">
        <v>17</v>
      </c>
      <c r="B12" s="201" t="s">
        <v>18</v>
      </c>
      <c r="C12" s="201" t="s">
        <v>128</v>
      </c>
      <c r="D12" s="201" t="s">
        <v>20</v>
      </c>
      <c r="E12" s="201" t="s">
        <v>21</v>
      </c>
      <c r="F12" s="201" t="s">
        <v>22</v>
      </c>
    </row>
    <row r="13" spans="1:200" ht="14.25" customHeight="1">
      <c r="A13" s="202">
        <v>1</v>
      </c>
      <c r="B13" s="202">
        <v>2</v>
      </c>
      <c r="C13" s="202">
        <v>3</v>
      </c>
      <c r="D13" s="202">
        <v>4</v>
      </c>
      <c r="E13" s="202">
        <v>5</v>
      </c>
      <c r="F13" s="202">
        <v>6</v>
      </c>
    </row>
    <row r="14" spans="1:200">
      <c r="A14" s="31"/>
      <c r="B14" s="32"/>
      <c r="C14" s="33"/>
      <c r="D14" s="34"/>
      <c r="E14" s="38"/>
      <c r="F14" s="35"/>
      <c r="P14" s="215" t="s">
        <v>27</v>
      </c>
      <c r="AA14" s="195" t="s">
        <v>228</v>
      </c>
    </row>
    <row r="15" spans="1:200">
      <c r="A15" s="45" t="s">
        <v>28</v>
      </c>
      <c r="B15" s="46" t="s">
        <v>173</v>
      </c>
      <c r="C15" s="47"/>
      <c r="D15" s="48"/>
      <c r="E15" s="51"/>
      <c r="F15" s="206"/>
      <c r="P15" s="215" t="s">
        <v>29</v>
      </c>
      <c r="AA15" s="195" t="s">
        <v>229</v>
      </c>
    </row>
    <row r="16" spans="1:200" ht="47.25">
      <c r="A16" s="61" t="s">
        <v>28</v>
      </c>
      <c r="B16" s="62" t="s">
        <v>142</v>
      </c>
      <c r="C16" s="63" t="s">
        <v>143</v>
      </c>
      <c r="D16" s="64">
        <v>56</v>
      </c>
      <c r="E16" s="68">
        <v>300</v>
      </c>
      <c r="F16" s="65">
        <f>ROUND(E16*ROUND(D16,2),2)</f>
        <v>16800</v>
      </c>
      <c r="P16" s="215" t="s">
        <v>33</v>
      </c>
      <c r="AA16" s="195" t="s">
        <v>230</v>
      </c>
    </row>
    <row r="17" spans="1:27">
      <c r="A17" s="79" t="s">
        <v>34</v>
      </c>
      <c r="B17" s="80" t="s">
        <v>146</v>
      </c>
      <c r="C17" s="81" t="s">
        <v>45</v>
      </c>
      <c r="D17" s="64">
        <v>30</v>
      </c>
      <c r="E17" s="83">
        <v>42</v>
      </c>
      <c r="F17" s="85">
        <f>ROUND(E17*ROUND(D17,2),2)</f>
        <v>1260</v>
      </c>
      <c r="P17" s="215" t="s">
        <v>49</v>
      </c>
      <c r="AA17" s="195" t="s">
        <v>231</v>
      </c>
    </row>
    <row r="18" spans="1:27">
      <c r="A18" s="79" t="s">
        <v>144</v>
      </c>
      <c r="B18" s="80" t="s">
        <v>95</v>
      </c>
      <c r="C18" s="81" t="s">
        <v>45</v>
      </c>
      <c r="D18" s="64">
        <v>300</v>
      </c>
      <c r="E18" s="83">
        <v>10.5</v>
      </c>
      <c r="F18" s="85">
        <f>ROUND(E18*ROUND(D18,2),2)</f>
        <v>3150</v>
      </c>
      <c r="P18" s="215" t="s">
        <v>49</v>
      </c>
      <c r="AA18" s="264" t="s">
        <v>232</v>
      </c>
    </row>
    <row r="19" spans="1:27">
      <c r="A19" s="70" t="s">
        <v>145</v>
      </c>
      <c r="B19" s="71" t="s">
        <v>35</v>
      </c>
      <c r="C19" s="72" t="s">
        <v>36</v>
      </c>
      <c r="D19" s="64">
        <v>13.171199999999999</v>
      </c>
      <c r="E19" s="74"/>
      <c r="F19" s="73"/>
      <c r="P19" s="215" t="s">
        <v>37</v>
      </c>
      <c r="AA19" s="195" t="s">
        <v>233</v>
      </c>
    </row>
    <row r="20" spans="1:27" ht="31.5">
      <c r="A20" s="61" t="s">
        <v>38</v>
      </c>
      <c r="B20" s="62" t="s">
        <v>171</v>
      </c>
      <c r="C20" s="63" t="s">
        <v>39</v>
      </c>
      <c r="D20" s="64">
        <v>1295.3800000000001</v>
      </c>
      <c r="E20" s="68">
        <v>93.5</v>
      </c>
      <c r="F20" s="77">
        <f>ROUND(E20*ROUND(D20,2),2)</f>
        <v>121118.03</v>
      </c>
      <c r="P20" s="215" t="s">
        <v>33</v>
      </c>
      <c r="AA20" s="195" t="s">
        <v>234</v>
      </c>
    </row>
    <row r="21" spans="1:27">
      <c r="A21" s="70" t="s">
        <v>40</v>
      </c>
      <c r="B21" s="71" t="s">
        <v>35</v>
      </c>
      <c r="C21" s="72" t="s">
        <v>36</v>
      </c>
      <c r="D21" s="64">
        <v>38.861400000000003</v>
      </c>
      <c r="E21" s="74"/>
      <c r="F21" s="78"/>
      <c r="P21" s="215" t="s">
        <v>37</v>
      </c>
      <c r="AA21" s="195" t="s">
        <v>235</v>
      </c>
    </row>
    <row r="22" spans="1:27" ht="31.5">
      <c r="A22" s="61" t="s">
        <v>41</v>
      </c>
      <c r="B22" s="62" t="s">
        <v>148</v>
      </c>
      <c r="C22" s="63" t="s">
        <v>143</v>
      </c>
      <c r="D22" s="64">
        <v>56</v>
      </c>
      <c r="E22" s="68">
        <v>850</v>
      </c>
      <c r="F22" s="77">
        <f t="shared" ref="F22:F57" si="0">ROUND(E22*ROUND(D22,2),2)</f>
        <v>47600</v>
      </c>
      <c r="P22" s="215" t="s">
        <v>33</v>
      </c>
      <c r="AA22" s="195" t="s">
        <v>236</v>
      </c>
    </row>
    <row r="23" spans="1:27">
      <c r="A23" s="79" t="s">
        <v>42</v>
      </c>
      <c r="B23" s="80" t="s">
        <v>149</v>
      </c>
      <c r="C23" s="81" t="s">
        <v>31</v>
      </c>
      <c r="D23" s="64">
        <v>224</v>
      </c>
      <c r="E23" s="83">
        <v>14.7</v>
      </c>
      <c r="F23" s="82">
        <f t="shared" si="0"/>
        <v>3292.8</v>
      </c>
      <c r="P23" s="215" t="s">
        <v>49</v>
      </c>
      <c r="AA23" s="195" t="s">
        <v>237</v>
      </c>
    </row>
    <row r="24" spans="1:27">
      <c r="A24" s="79" t="s">
        <v>137</v>
      </c>
      <c r="B24" s="80" t="s">
        <v>150</v>
      </c>
      <c r="C24" s="81" t="s">
        <v>151</v>
      </c>
      <c r="D24" s="64">
        <v>5</v>
      </c>
      <c r="E24" s="83">
        <v>126</v>
      </c>
      <c r="F24" s="82">
        <f t="shared" si="0"/>
        <v>630</v>
      </c>
      <c r="P24" s="215" t="s">
        <v>49</v>
      </c>
      <c r="AA24" s="195" t="s">
        <v>238</v>
      </c>
    </row>
    <row r="25" spans="1:27">
      <c r="A25" s="79" t="s">
        <v>138</v>
      </c>
      <c r="B25" s="80" t="s">
        <v>152</v>
      </c>
      <c r="C25" s="81" t="s">
        <v>45</v>
      </c>
      <c r="D25" s="64">
        <v>7</v>
      </c>
      <c r="E25" s="83">
        <v>472.5</v>
      </c>
      <c r="F25" s="82">
        <f t="shared" si="0"/>
        <v>3307.5</v>
      </c>
      <c r="P25" s="215" t="s">
        <v>49</v>
      </c>
      <c r="AA25" s="195" t="s">
        <v>239</v>
      </c>
    </row>
    <row r="26" spans="1:27">
      <c r="A26" s="79" t="s">
        <v>155</v>
      </c>
      <c r="B26" s="80" t="s">
        <v>59</v>
      </c>
      <c r="C26" s="81" t="s">
        <v>36</v>
      </c>
      <c r="D26" s="64">
        <v>5.6000000000000005</v>
      </c>
      <c r="E26" s="83">
        <v>2800</v>
      </c>
      <c r="F26" s="82">
        <f t="shared" si="0"/>
        <v>15680</v>
      </c>
      <c r="P26" s="215" t="s">
        <v>49</v>
      </c>
      <c r="AA26" s="195" t="s">
        <v>240</v>
      </c>
    </row>
    <row r="27" spans="1:27">
      <c r="A27" s="79" t="s">
        <v>156</v>
      </c>
      <c r="B27" s="80" t="s">
        <v>154</v>
      </c>
      <c r="C27" s="81" t="s">
        <v>36</v>
      </c>
      <c r="D27" s="64">
        <v>0.56000000000000005</v>
      </c>
      <c r="E27" s="83">
        <v>5400</v>
      </c>
      <c r="F27" s="82">
        <f t="shared" si="0"/>
        <v>3024</v>
      </c>
      <c r="P27" s="215" t="s">
        <v>49</v>
      </c>
      <c r="AA27" s="195" t="s">
        <v>241</v>
      </c>
    </row>
    <row r="28" spans="1:27">
      <c r="A28" s="61" t="s">
        <v>43</v>
      </c>
      <c r="B28" s="62" t="s">
        <v>44</v>
      </c>
      <c r="C28" s="63" t="s">
        <v>45</v>
      </c>
      <c r="D28" s="64">
        <v>8</v>
      </c>
      <c r="E28" s="68">
        <v>1020</v>
      </c>
      <c r="F28" s="77">
        <f t="shared" si="0"/>
        <v>8160</v>
      </c>
      <c r="P28" s="215" t="s">
        <v>33</v>
      </c>
      <c r="Q28" s="195" t="s">
        <v>46</v>
      </c>
      <c r="R28" s="195" t="s">
        <v>47</v>
      </c>
      <c r="AA28" s="195" t="s">
        <v>242</v>
      </c>
    </row>
    <row r="29" spans="1:27">
      <c r="A29" s="79" t="s">
        <v>48</v>
      </c>
      <c r="B29" s="80" t="s">
        <v>147</v>
      </c>
      <c r="C29" s="81" t="s">
        <v>45</v>
      </c>
      <c r="D29" s="64">
        <v>8</v>
      </c>
      <c r="E29" s="83">
        <v>1837.5</v>
      </c>
      <c r="F29" s="82">
        <f t="shared" si="0"/>
        <v>14700</v>
      </c>
      <c r="P29" s="215" t="s">
        <v>49</v>
      </c>
      <c r="Q29" s="195" t="s">
        <v>50</v>
      </c>
      <c r="R29" s="195" t="s">
        <v>51</v>
      </c>
      <c r="AA29" s="195" t="s">
        <v>243</v>
      </c>
    </row>
    <row r="30" spans="1:27">
      <c r="A30" s="79" t="s">
        <v>52</v>
      </c>
      <c r="B30" s="80" t="s">
        <v>53</v>
      </c>
      <c r="C30" s="81" t="s">
        <v>45</v>
      </c>
      <c r="D30" s="64">
        <v>8</v>
      </c>
      <c r="E30" s="83">
        <v>173.25</v>
      </c>
      <c r="F30" s="82">
        <f t="shared" si="0"/>
        <v>1386</v>
      </c>
      <c r="P30" s="215" t="s">
        <v>49</v>
      </c>
      <c r="AA30" s="195" t="s">
        <v>244</v>
      </c>
    </row>
    <row r="31" spans="1:27">
      <c r="A31" s="79" t="s">
        <v>54</v>
      </c>
      <c r="B31" s="80" t="s">
        <v>55</v>
      </c>
      <c r="C31" s="81" t="s">
        <v>45</v>
      </c>
      <c r="D31" s="64">
        <v>8</v>
      </c>
      <c r="E31" s="83">
        <v>47.25</v>
      </c>
      <c r="F31" s="82">
        <f t="shared" si="0"/>
        <v>378</v>
      </c>
      <c r="P31" s="215" t="s">
        <v>49</v>
      </c>
      <c r="AA31" s="195" t="s">
        <v>245</v>
      </c>
    </row>
    <row r="32" spans="1:27" ht="31.5">
      <c r="A32" s="61" t="s">
        <v>56</v>
      </c>
      <c r="B32" s="62" t="s">
        <v>57</v>
      </c>
      <c r="C32" s="63" t="s">
        <v>39</v>
      </c>
      <c r="D32" s="64">
        <v>1295.3800000000001</v>
      </c>
      <c r="E32" s="68">
        <v>272</v>
      </c>
      <c r="F32" s="77">
        <f t="shared" si="0"/>
        <v>352343.36</v>
      </c>
      <c r="P32" s="215" t="s">
        <v>33</v>
      </c>
      <c r="AA32" s="195" t="s">
        <v>246</v>
      </c>
    </row>
    <row r="33" spans="1:27">
      <c r="A33" s="79" t="s">
        <v>58</v>
      </c>
      <c r="B33" s="80" t="s">
        <v>59</v>
      </c>
      <c r="C33" s="81" t="s">
        <v>36</v>
      </c>
      <c r="D33" s="64">
        <v>125.91093600000002</v>
      </c>
      <c r="E33" s="83">
        <v>2800</v>
      </c>
      <c r="F33" s="82">
        <f t="shared" si="0"/>
        <v>352548</v>
      </c>
      <c r="P33" s="215" t="s">
        <v>49</v>
      </c>
      <c r="AA33" s="195" t="s">
        <v>247</v>
      </c>
    </row>
    <row r="34" spans="1:27">
      <c r="A34" s="79" t="s">
        <v>60</v>
      </c>
      <c r="B34" s="80" t="s">
        <v>154</v>
      </c>
      <c r="C34" s="81" t="s">
        <v>36</v>
      </c>
      <c r="D34" s="64">
        <v>11.658420000000001</v>
      </c>
      <c r="E34" s="83">
        <v>5400</v>
      </c>
      <c r="F34" s="82">
        <f>ROUND(E34*ROUND(D34,2),2)</f>
        <v>62964</v>
      </c>
      <c r="P34" s="215" t="s">
        <v>49</v>
      </c>
      <c r="AA34" s="195" t="s">
        <v>248</v>
      </c>
    </row>
    <row r="35" spans="1:27">
      <c r="A35" s="79" t="s">
        <v>134</v>
      </c>
      <c r="B35" s="80" t="s">
        <v>141</v>
      </c>
      <c r="C35" s="81" t="s">
        <v>39</v>
      </c>
      <c r="D35" s="64">
        <v>1044</v>
      </c>
      <c r="E35" s="83">
        <v>33.6</v>
      </c>
      <c r="F35" s="82">
        <f>ROUND(E35*ROUND(D35,2),2)</f>
        <v>35078.400000000001</v>
      </c>
      <c r="P35" s="215" t="s">
        <v>49</v>
      </c>
      <c r="AA35" s="195" t="s">
        <v>249</v>
      </c>
    </row>
    <row r="36" spans="1:27">
      <c r="A36" s="79" t="s">
        <v>153</v>
      </c>
      <c r="B36" s="80" t="s">
        <v>61</v>
      </c>
      <c r="C36" s="81" t="s">
        <v>45</v>
      </c>
      <c r="D36" s="64">
        <v>400</v>
      </c>
      <c r="E36" s="83">
        <v>31.5</v>
      </c>
      <c r="F36" s="82">
        <f t="shared" si="0"/>
        <v>12600</v>
      </c>
      <c r="P36" s="215" t="s">
        <v>49</v>
      </c>
      <c r="AA36" s="195" t="s">
        <v>250</v>
      </c>
    </row>
    <row r="37" spans="1:27">
      <c r="A37" s="61" t="s">
        <v>62</v>
      </c>
      <c r="B37" s="62" t="s">
        <v>67</v>
      </c>
      <c r="C37" s="63" t="s">
        <v>39</v>
      </c>
      <c r="D37" s="64">
        <v>1295.3800000000001</v>
      </c>
      <c r="E37" s="68">
        <v>17</v>
      </c>
      <c r="F37" s="65">
        <f t="shared" si="0"/>
        <v>22021.46</v>
      </c>
      <c r="P37" s="215" t="s">
        <v>33</v>
      </c>
      <c r="AA37" s="195" t="s">
        <v>251</v>
      </c>
    </row>
    <row r="38" spans="1:27">
      <c r="A38" s="79" t="s">
        <v>63</v>
      </c>
      <c r="B38" s="80" t="s">
        <v>69</v>
      </c>
      <c r="C38" s="81" t="s">
        <v>70</v>
      </c>
      <c r="D38" s="64">
        <v>26</v>
      </c>
      <c r="E38" s="83">
        <v>1312.5</v>
      </c>
      <c r="F38" s="85">
        <f t="shared" si="0"/>
        <v>34125</v>
      </c>
      <c r="P38" s="215" t="s">
        <v>49</v>
      </c>
      <c r="AA38" s="195" t="s">
        <v>252</v>
      </c>
    </row>
    <row r="39" spans="1:27">
      <c r="A39" s="61" t="s">
        <v>64</v>
      </c>
      <c r="B39" s="62" t="s">
        <v>160</v>
      </c>
      <c r="C39" s="63" t="s">
        <v>36</v>
      </c>
      <c r="D39" s="64">
        <v>173.24407600000001</v>
      </c>
      <c r="E39" s="68">
        <v>170</v>
      </c>
      <c r="F39" s="65">
        <f t="shared" si="0"/>
        <v>29450.799999999999</v>
      </c>
      <c r="P39" s="215" t="s">
        <v>33</v>
      </c>
      <c r="AA39" s="195" t="s">
        <v>253</v>
      </c>
    </row>
    <row r="40" spans="1:27">
      <c r="A40" s="79" t="s">
        <v>65</v>
      </c>
      <c r="B40" s="80" t="s">
        <v>157</v>
      </c>
      <c r="C40" s="81" t="s">
        <v>74</v>
      </c>
      <c r="D40" s="64">
        <v>4</v>
      </c>
      <c r="E40" s="83">
        <v>20000</v>
      </c>
      <c r="F40" s="85">
        <f t="shared" si="0"/>
        <v>80000</v>
      </c>
      <c r="P40" s="215" t="s">
        <v>49</v>
      </c>
      <c r="AA40" s="195" t="s">
        <v>254</v>
      </c>
    </row>
    <row r="41" spans="1:27" ht="31.5">
      <c r="A41" s="61" t="s">
        <v>66</v>
      </c>
      <c r="B41" s="62" t="s">
        <v>76</v>
      </c>
      <c r="C41" s="63" t="s">
        <v>39</v>
      </c>
      <c r="D41" s="64">
        <v>1295.3800000000001</v>
      </c>
      <c r="E41" s="68">
        <v>204</v>
      </c>
      <c r="F41" s="65">
        <f t="shared" si="0"/>
        <v>264257.52</v>
      </c>
      <c r="P41" s="215" t="s">
        <v>33</v>
      </c>
      <c r="AA41" s="195" t="s">
        <v>255</v>
      </c>
    </row>
    <row r="42" spans="1:27">
      <c r="A42" s="79" t="s">
        <v>68</v>
      </c>
      <c r="B42" s="80" t="s">
        <v>78</v>
      </c>
      <c r="C42" s="81" t="s">
        <v>39</v>
      </c>
      <c r="D42" s="64">
        <v>1460</v>
      </c>
      <c r="E42" s="83">
        <v>113.82</v>
      </c>
      <c r="F42" s="85">
        <f t="shared" si="0"/>
        <v>166177.20000000001</v>
      </c>
      <c r="P42" s="215" t="s">
        <v>49</v>
      </c>
      <c r="AA42" s="195" t="s">
        <v>256</v>
      </c>
    </row>
    <row r="43" spans="1:27">
      <c r="A43" s="79" t="s">
        <v>71</v>
      </c>
      <c r="B43" s="80" t="s">
        <v>80</v>
      </c>
      <c r="C43" s="81" t="s">
        <v>39</v>
      </c>
      <c r="D43" s="64">
        <v>1460</v>
      </c>
      <c r="E43" s="83">
        <v>128.18</v>
      </c>
      <c r="F43" s="85">
        <f t="shared" si="0"/>
        <v>187142.8</v>
      </c>
      <c r="P43" s="215" t="s">
        <v>49</v>
      </c>
      <c r="AA43" s="195" t="s">
        <v>257</v>
      </c>
    </row>
    <row r="44" spans="1:27">
      <c r="A44" s="79" t="s">
        <v>139</v>
      </c>
      <c r="B44" s="80" t="s">
        <v>82</v>
      </c>
      <c r="C44" s="81" t="s">
        <v>83</v>
      </c>
      <c r="D44" s="64">
        <v>59</v>
      </c>
      <c r="E44" s="83">
        <v>892.5</v>
      </c>
      <c r="F44" s="85">
        <f t="shared" si="0"/>
        <v>52657.5</v>
      </c>
      <c r="P44" s="215" t="s">
        <v>49</v>
      </c>
      <c r="AA44" s="195" t="s">
        <v>258</v>
      </c>
    </row>
    <row r="45" spans="1:27" ht="31.5">
      <c r="A45" s="61" t="s">
        <v>72</v>
      </c>
      <c r="B45" s="62" t="s">
        <v>136</v>
      </c>
      <c r="C45" s="63" t="s">
        <v>85</v>
      </c>
      <c r="D45" s="64">
        <v>408</v>
      </c>
      <c r="E45" s="68">
        <v>153</v>
      </c>
      <c r="F45" s="65">
        <f t="shared" si="0"/>
        <v>62424</v>
      </c>
      <c r="P45" s="215" t="s">
        <v>33</v>
      </c>
      <c r="AA45" s="195" t="s">
        <v>259</v>
      </c>
    </row>
    <row r="46" spans="1:27">
      <c r="A46" s="79" t="s">
        <v>73</v>
      </c>
      <c r="B46" s="80" t="s">
        <v>80</v>
      </c>
      <c r="C46" s="81" t="s">
        <v>39</v>
      </c>
      <c r="D46" s="64">
        <v>450</v>
      </c>
      <c r="E46" s="83">
        <v>128.18</v>
      </c>
      <c r="F46" s="85">
        <f t="shared" si="0"/>
        <v>57681</v>
      </c>
      <c r="P46" s="215" t="s">
        <v>49</v>
      </c>
      <c r="AA46" s="195" t="s">
        <v>260</v>
      </c>
    </row>
    <row r="47" spans="1:27">
      <c r="A47" s="79" t="s">
        <v>135</v>
      </c>
      <c r="B47" s="80" t="s">
        <v>82</v>
      </c>
      <c r="C47" s="81" t="s">
        <v>83</v>
      </c>
      <c r="D47" s="64">
        <v>8</v>
      </c>
      <c r="E47" s="83">
        <v>892.5</v>
      </c>
      <c r="F47" s="85">
        <f t="shared" si="0"/>
        <v>7140</v>
      </c>
      <c r="P47" s="215" t="s">
        <v>49</v>
      </c>
      <c r="AA47" s="195" t="s">
        <v>261</v>
      </c>
    </row>
    <row r="48" spans="1:27" ht="31.5">
      <c r="A48" s="61" t="s">
        <v>75</v>
      </c>
      <c r="B48" s="62" t="s">
        <v>140</v>
      </c>
      <c r="C48" s="63" t="s">
        <v>85</v>
      </c>
      <c r="D48" s="64">
        <v>96</v>
      </c>
      <c r="E48" s="68">
        <v>306</v>
      </c>
      <c r="F48" s="65">
        <f>ROUND(E48*ROUND(D48,2),2)</f>
        <v>29376</v>
      </c>
      <c r="P48" s="215" t="s">
        <v>33</v>
      </c>
      <c r="AA48" s="195" t="s">
        <v>262</v>
      </c>
    </row>
    <row r="49" spans="1:27">
      <c r="A49" s="79" t="s">
        <v>77</v>
      </c>
      <c r="B49" s="80" t="s">
        <v>78</v>
      </c>
      <c r="C49" s="81" t="s">
        <v>39</v>
      </c>
      <c r="D49" s="64">
        <v>120</v>
      </c>
      <c r="E49" s="83">
        <v>113.82</v>
      </c>
      <c r="F49" s="85">
        <f>ROUND(E49*ROUND(D49,2),2)</f>
        <v>13658.4</v>
      </c>
      <c r="P49" s="215" t="s">
        <v>49</v>
      </c>
      <c r="AA49" s="195" t="s">
        <v>263</v>
      </c>
    </row>
    <row r="50" spans="1:27">
      <c r="A50" s="79" t="s">
        <v>79</v>
      </c>
      <c r="B50" s="80" t="s">
        <v>80</v>
      </c>
      <c r="C50" s="81" t="s">
        <v>39</v>
      </c>
      <c r="D50" s="64">
        <v>110</v>
      </c>
      <c r="E50" s="83">
        <v>128.18</v>
      </c>
      <c r="F50" s="85">
        <f>ROUND(E50*ROUND(D50,2),2)</f>
        <v>14099.8</v>
      </c>
      <c r="P50" s="215" t="s">
        <v>49</v>
      </c>
      <c r="AA50" s="195" t="s">
        <v>264</v>
      </c>
    </row>
    <row r="51" spans="1:27">
      <c r="A51" s="79" t="s">
        <v>81</v>
      </c>
      <c r="B51" s="80" t="s">
        <v>82</v>
      </c>
      <c r="C51" s="81" t="s">
        <v>83</v>
      </c>
      <c r="D51" s="64">
        <v>4</v>
      </c>
      <c r="E51" s="83">
        <v>892.5</v>
      </c>
      <c r="F51" s="85">
        <f>ROUND(E51*ROUND(D51,2),2)</f>
        <v>3570</v>
      </c>
      <c r="P51" s="215" t="s">
        <v>49</v>
      </c>
      <c r="AA51" s="195" t="s">
        <v>265</v>
      </c>
    </row>
    <row r="52" spans="1:27" ht="31.5">
      <c r="A52" s="61" t="s">
        <v>84</v>
      </c>
      <c r="B52" s="62" t="s">
        <v>93</v>
      </c>
      <c r="C52" s="63" t="s">
        <v>85</v>
      </c>
      <c r="D52" s="64">
        <v>408</v>
      </c>
      <c r="E52" s="68">
        <v>68</v>
      </c>
      <c r="F52" s="65">
        <f t="shared" si="0"/>
        <v>27744</v>
      </c>
      <c r="P52" s="215" t="s">
        <v>33</v>
      </c>
      <c r="AA52" s="195" t="s">
        <v>266</v>
      </c>
    </row>
    <row r="53" spans="1:27">
      <c r="A53" s="79" t="s">
        <v>86</v>
      </c>
      <c r="B53" s="80" t="s">
        <v>158</v>
      </c>
      <c r="C53" s="81" t="s">
        <v>31</v>
      </c>
      <c r="D53" s="64">
        <v>426</v>
      </c>
      <c r="E53" s="83">
        <v>252</v>
      </c>
      <c r="F53" s="85">
        <f t="shared" si="0"/>
        <v>107352</v>
      </c>
      <c r="P53" s="215" t="s">
        <v>49</v>
      </c>
      <c r="AA53" s="195" t="s">
        <v>267</v>
      </c>
    </row>
    <row r="54" spans="1:27">
      <c r="A54" s="79" t="s">
        <v>87</v>
      </c>
      <c r="B54" s="80" t="s">
        <v>91</v>
      </c>
      <c r="C54" s="81" t="s">
        <v>92</v>
      </c>
      <c r="D54" s="64">
        <v>9</v>
      </c>
      <c r="E54" s="83">
        <v>250</v>
      </c>
      <c r="F54" s="85">
        <f t="shared" si="0"/>
        <v>2250</v>
      </c>
      <c r="P54" s="215" t="s">
        <v>49</v>
      </c>
      <c r="AA54" s="195" t="s">
        <v>268</v>
      </c>
    </row>
    <row r="55" spans="1:27" ht="31.5">
      <c r="A55" s="61" t="s">
        <v>88</v>
      </c>
      <c r="B55" s="62" t="s">
        <v>159</v>
      </c>
      <c r="C55" s="63" t="s">
        <v>36</v>
      </c>
      <c r="D55" s="64">
        <v>42.812760000000004</v>
      </c>
      <c r="E55" s="68">
        <v>680</v>
      </c>
      <c r="F55" s="65">
        <f t="shared" si="0"/>
        <v>29110.799999999999</v>
      </c>
      <c r="P55" s="215" t="s">
        <v>33</v>
      </c>
      <c r="AA55" s="195" t="s">
        <v>269</v>
      </c>
    </row>
    <row r="56" spans="1:27">
      <c r="A56" s="79" t="s">
        <v>89</v>
      </c>
      <c r="B56" s="80" t="s">
        <v>94</v>
      </c>
      <c r="C56" s="81" t="s">
        <v>45</v>
      </c>
      <c r="D56" s="64">
        <v>10</v>
      </c>
      <c r="E56" s="83">
        <v>4800</v>
      </c>
      <c r="F56" s="85">
        <f t="shared" si="0"/>
        <v>48000</v>
      </c>
      <c r="P56" s="215" t="s">
        <v>49</v>
      </c>
      <c r="AA56" s="195" t="s">
        <v>270</v>
      </c>
    </row>
    <row r="57" spans="1:27">
      <c r="A57" s="79" t="s">
        <v>90</v>
      </c>
      <c r="B57" s="80" t="s">
        <v>95</v>
      </c>
      <c r="C57" s="81" t="s">
        <v>45</v>
      </c>
      <c r="D57" s="64">
        <v>200</v>
      </c>
      <c r="E57" s="83">
        <v>10.5</v>
      </c>
      <c r="F57" s="85">
        <f t="shared" si="0"/>
        <v>2100</v>
      </c>
      <c r="P57" s="215" t="s">
        <v>49</v>
      </c>
      <c r="AA57" s="195" t="s">
        <v>271</v>
      </c>
    </row>
    <row r="58" spans="1:27">
      <c r="A58" s="61" t="s">
        <v>163</v>
      </c>
      <c r="B58" s="62" t="s">
        <v>165</v>
      </c>
      <c r="C58" s="63" t="s">
        <v>31</v>
      </c>
      <c r="D58" s="64">
        <v>180</v>
      </c>
      <c r="E58" s="68">
        <v>34</v>
      </c>
      <c r="F58" s="65">
        <f>ROUND(E58*ROUND(D58,2),2)</f>
        <v>6120</v>
      </c>
      <c r="P58" s="215" t="s">
        <v>33</v>
      </c>
      <c r="AA58" s="195" t="s">
        <v>272</v>
      </c>
    </row>
    <row r="59" spans="1:27">
      <c r="A59" s="79" t="s">
        <v>164</v>
      </c>
      <c r="B59" s="80" t="s">
        <v>170</v>
      </c>
      <c r="C59" s="81" t="s">
        <v>31</v>
      </c>
      <c r="D59" s="64">
        <v>120</v>
      </c>
      <c r="E59" s="83">
        <v>86.1</v>
      </c>
      <c r="F59" s="85">
        <f>ROUND(E59*ROUND(D59,2),2)</f>
        <v>10332</v>
      </c>
      <c r="P59" s="215" t="s">
        <v>49</v>
      </c>
      <c r="AA59" s="195" t="s">
        <v>273</v>
      </c>
    </row>
    <row r="60" spans="1:27">
      <c r="A60" s="79" t="s">
        <v>166</v>
      </c>
      <c r="B60" s="80" t="s">
        <v>168</v>
      </c>
      <c r="C60" s="81" t="s">
        <v>31</v>
      </c>
      <c r="D60" s="64">
        <v>50</v>
      </c>
      <c r="E60" s="83">
        <v>35.700000000000003</v>
      </c>
      <c r="F60" s="85">
        <f>ROUND(E60*ROUND(D60,2),2)</f>
        <v>1785</v>
      </c>
      <c r="P60" s="215" t="s">
        <v>49</v>
      </c>
      <c r="AA60" s="195" t="s">
        <v>274</v>
      </c>
    </row>
    <row r="61" spans="1:27">
      <c r="A61" s="79" t="s">
        <v>167</v>
      </c>
      <c r="B61" s="80" t="s">
        <v>169</v>
      </c>
      <c r="C61" s="81" t="s">
        <v>151</v>
      </c>
      <c r="D61" s="64">
        <v>5</v>
      </c>
      <c r="E61" s="83">
        <v>100.8</v>
      </c>
      <c r="F61" s="85">
        <f>ROUND(E61*ROUND(D61,2),2)</f>
        <v>504</v>
      </c>
      <c r="P61" s="215" t="s">
        <v>49</v>
      </c>
      <c r="AA61" s="195" t="s">
        <v>275</v>
      </c>
    </row>
    <row r="62" spans="1:27">
      <c r="A62" s="94" t="s">
        <v>97</v>
      </c>
      <c r="B62" s="95"/>
      <c r="C62" s="96"/>
      <c r="D62" s="97"/>
      <c r="E62" s="101"/>
      <c r="F62" s="207">
        <f>SUM(F16:F61)</f>
        <v>2315099.3699999996</v>
      </c>
      <c r="P62" s="215" t="s">
        <v>98</v>
      </c>
      <c r="AA62" s="195" t="s">
        <v>276</v>
      </c>
    </row>
    <row r="63" spans="1:27">
      <c r="A63" s="112"/>
      <c r="B63" s="113"/>
      <c r="C63" s="33"/>
      <c r="D63" s="34"/>
      <c r="E63" s="116"/>
      <c r="F63" s="114"/>
      <c r="P63" s="215" t="s">
        <v>27</v>
      </c>
      <c r="AA63" s="195" t="s">
        <v>277</v>
      </c>
    </row>
    <row r="64" spans="1:27">
      <c r="A64" s="192" t="s">
        <v>103</v>
      </c>
      <c r="B64" s="208"/>
      <c r="C64" s="209"/>
      <c r="D64" s="153"/>
      <c r="E64" s="153"/>
      <c r="F64" s="123">
        <f>SUMIF(P14:P63,"irazd",F14:F63)</f>
        <v>2315099.3699999996</v>
      </c>
      <c r="P64" s="216" t="s">
        <v>113</v>
      </c>
      <c r="Q64" s="194"/>
      <c r="R64" s="194"/>
    </row>
    <row r="65" spans="1:18" hidden="1">
      <c r="A65" s="210" t="s">
        <v>99</v>
      </c>
      <c r="B65" s="211"/>
      <c r="C65" s="212"/>
      <c r="D65" s="213"/>
      <c r="E65" s="213"/>
      <c r="F65" s="133">
        <f>SUMIF(P14:P63,"pr",F14:F63)</f>
        <v>1016525.9700000001</v>
      </c>
      <c r="P65" s="216" t="s">
        <v>105</v>
      </c>
      <c r="Q65" s="194"/>
      <c r="R65" s="194"/>
    </row>
    <row r="66" spans="1:18" hidden="1">
      <c r="A66" s="210" t="s">
        <v>131</v>
      </c>
      <c r="B66" s="211"/>
      <c r="C66" s="212"/>
      <c r="D66" s="213"/>
      <c r="E66" s="213"/>
      <c r="F66" s="133">
        <f>SUMIF(P14:P63,"mat",F14:F63)+SUMIF(P14:P63,"meh",F14:F63)</f>
        <v>1298573.3999999999</v>
      </c>
      <c r="P66" s="216" t="s">
        <v>106</v>
      </c>
      <c r="Q66" s="194"/>
      <c r="R66" s="194"/>
    </row>
    <row r="67" spans="1:18">
      <c r="A67" s="171"/>
      <c r="B67" s="172"/>
      <c r="C67" s="173"/>
      <c r="D67" s="147"/>
      <c r="E67" s="147"/>
      <c r="F67" s="174"/>
      <c r="P67" s="216" t="s">
        <v>116</v>
      </c>
      <c r="Q67" s="194"/>
      <c r="R67" s="194"/>
    </row>
    <row r="68" spans="1:18">
      <c r="A68" s="171" t="s">
        <v>114</v>
      </c>
      <c r="B68" s="171"/>
      <c r="C68" s="191">
        <v>0.08</v>
      </c>
      <c r="D68" s="146"/>
      <c r="E68" s="146"/>
      <c r="F68" s="149">
        <f>ROUND(ItogoPoRazdelam*$C68,2)</f>
        <v>185207.95</v>
      </c>
      <c r="P68" s="216" t="s">
        <v>115</v>
      </c>
      <c r="Q68" s="194"/>
      <c r="R68" s="194"/>
    </row>
    <row r="69" spans="1:18">
      <c r="A69" s="171"/>
      <c r="B69" s="171"/>
      <c r="C69" s="191"/>
      <c r="D69" s="146"/>
      <c r="E69" s="146"/>
      <c r="F69" s="183"/>
      <c r="P69" s="216" t="s">
        <v>116</v>
      </c>
      <c r="Q69" s="194"/>
      <c r="R69" s="194"/>
    </row>
    <row r="70" spans="1:18">
      <c r="A70" s="178" t="s">
        <v>117</v>
      </c>
      <c r="B70" s="178"/>
      <c r="C70" s="193"/>
      <c r="D70" s="179"/>
      <c r="E70" s="179"/>
      <c r="F70" s="214">
        <f>ItogoPoRazdelam+SUM(F67:F69)</f>
        <v>2500307.3199999998</v>
      </c>
      <c r="P70" s="216" t="s">
        <v>118</v>
      </c>
      <c r="Q70" s="194"/>
      <c r="R70" s="194"/>
    </row>
    <row r="71" spans="1:18">
      <c r="A71" s="171" t="s">
        <v>119</v>
      </c>
      <c r="B71" s="171"/>
      <c r="C71" s="191"/>
      <c r="D71" s="146"/>
      <c r="E71" s="146"/>
      <c r="F71" s="149">
        <f>VsegoPoSmete-ROUND(VsegoPoSmete/1.18,2)</f>
        <v>381402.81000000006</v>
      </c>
      <c r="P71" s="216" t="s">
        <v>120</v>
      </c>
      <c r="Q71" s="194"/>
      <c r="R71" s="194"/>
    </row>
    <row r="72" spans="1:18" customFormat="1" ht="80.099999999999994" customHeight="1">
      <c r="B72" s="234" t="s">
        <v>185</v>
      </c>
    </row>
    <row r="73" spans="1:18" customFormat="1" ht="80.099999999999994" customHeight="1">
      <c r="B73" s="234" t="s">
        <v>186</v>
      </c>
    </row>
  </sheetData>
  <mergeCells count="8">
    <mergeCell ref="A5:F5"/>
    <mergeCell ref="A6:F6"/>
    <mergeCell ref="C2:F2"/>
    <mergeCell ref="A2:B2"/>
    <mergeCell ref="C3:F3"/>
    <mergeCell ref="A3:B3"/>
    <mergeCell ref="C4:F4"/>
    <mergeCell ref="A4:B4"/>
  </mergeCells>
  <pageMargins left="0.7" right="0.7" top="0.75" bottom="0.75" header="0.3" footer="0.3"/>
  <pageSetup paperSize="9" scale="70" fitToHeight="0" orientation="portrait" horizontalDpi="4294967293" verticalDpi="4294967293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19F"/>
    <pageSetUpPr fitToPage="1"/>
  </sheetPr>
  <dimension ref="A1:GR100"/>
  <sheetViews>
    <sheetView showGridLines="0" workbookViewId="0">
      <selection activeCell="A4" sqref="A4"/>
    </sheetView>
  </sheetViews>
  <sheetFormatPr defaultRowHeight="18.75" customHeight="1"/>
  <cols>
    <col min="1" max="1" width="4.28515625" style="361" customWidth="1"/>
    <col min="2" max="32" width="3.42578125" style="361" customWidth="1"/>
    <col min="33" max="37" width="3.7109375" style="361" customWidth="1"/>
    <col min="38" max="52" width="9.140625" style="361"/>
    <col min="53" max="53" width="127.7109375" style="361" customWidth="1"/>
    <col min="54" max="54" width="68.85546875" style="361" customWidth="1"/>
    <col min="55" max="16384" width="9.140625" style="361"/>
  </cols>
  <sheetData>
    <row r="1" spans="1:200" ht="20.25" customHeight="1">
      <c r="A1" s="363" t="s">
        <v>178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U1" s="409" t="s">
        <v>28</v>
      </c>
      <c r="AV1" s="409" t="s">
        <v>183</v>
      </c>
      <c r="AW1" s="410" t="s">
        <v>347</v>
      </c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  <c r="FK1" s="410"/>
      <c r="FL1" s="410"/>
      <c r="FM1" s="410"/>
      <c r="FN1" s="410"/>
      <c r="FO1" s="410"/>
      <c r="FP1" s="410"/>
      <c r="FQ1" s="410"/>
      <c r="FR1" s="410"/>
      <c r="FS1" s="410"/>
      <c r="FT1" s="410"/>
      <c r="FU1" s="410"/>
      <c r="FV1" s="410"/>
      <c r="FW1" s="410"/>
      <c r="FX1" s="410"/>
      <c r="FY1" s="410"/>
      <c r="FZ1" s="410"/>
      <c r="GA1" s="410"/>
      <c r="GB1" s="410"/>
      <c r="GC1" s="410"/>
      <c r="GD1" s="410"/>
      <c r="GE1" s="410"/>
      <c r="GF1" s="410"/>
      <c r="GG1" s="410"/>
      <c r="GH1" s="410"/>
      <c r="GI1" s="410"/>
      <c r="GJ1" s="410"/>
      <c r="GK1" s="410"/>
      <c r="GL1" s="410"/>
      <c r="GM1" s="410"/>
      <c r="GN1" s="410"/>
      <c r="GO1" s="410"/>
      <c r="GP1" s="410"/>
      <c r="GQ1" s="410"/>
      <c r="GR1" s="410" t="s">
        <v>316</v>
      </c>
    </row>
    <row r="2" spans="1:200" ht="8.25" customHeight="1">
      <c r="AU2" s="411">
        <v>41754</v>
      </c>
      <c r="AV2" s="411">
        <v>41754</v>
      </c>
      <c r="AW2" s="410">
        <v>50</v>
      </c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  <c r="FL2" s="410"/>
      <c r="FM2" s="410"/>
      <c r="FN2" s="410"/>
      <c r="FO2" s="410"/>
      <c r="FP2" s="410"/>
      <c r="FQ2" s="410"/>
      <c r="FR2" s="410"/>
      <c r="FS2" s="410"/>
      <c r="FT2" s="410"/>
      <c r="FU2" s="410"/>
      <c r="FV2" s="410"/>
      <c r="FW2" s="410"/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</row>
    <row r="3" spans="1:200" ht="18.75" customHeight="1">
      <c r="A3" s="361" t="s">
        <v>317</v>
      </c>
      <c r="D3" s="362" t="s">
        <v>338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U3" s="410">
        <v>0.18</v>
      </c>
      <c r="AV3" s="412">
        <v>2500307.3199999998</v>
      </c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  <c r="FL3" s="410"/>
      <c r="FM3" s="410"/>
      <c r="FN3" s="410"/>
      <c r="FO3" s="410"/>
      <c r="FP3" s="410"/>
      <c r="FQ3" s="410"/>
      <c r="FR3" s="410"/>
      <c r="FS3" s="410"/>
      <c r="FT3" s="410"/>
      <c r="FU3" s="410"/>
      <c r="FV3" s="410"/>
      <c r="FW3" s="410"/>
      <c r="FX3" s="410"/>
      <c r="FY3" s="410"/>
      <c r="FZ3" s="410"/>
      <c r="GA3" s="410"/>
      <c r="GB3" s="410"/>
      <c r="GC3" s="410"/>
      <c r="GD3" s="410"/>
      <c r="GE3" s="410"/>
      <c r="GF3" s="410"/>
      <c r="GG3" s="410"/>
      <c r="GH3" s="410"/>
      <c r="GI3" s="410"/>
      <c r="GJ3" s="410"/>
      <c r="GK3" s="410"/>
      <c r="GL3" s="410"/>
      <c r="GM3" s="410"/>
      <c r="GN3" s="410"/>
      <c r="GO3" s="410"/>
      <c r="GP3" s="410"/>
      <c r="GQ3" s="410"/>
      <c r="GR3" s="409" t="s">
        <v>174</v>
      </c>
    </row>
    <row r="4" spans="1:200" ht="18.75" customHeight="1">
      <c r="AU4" s="410">
        <v>1</v>
      </c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J4" s="410"/>
      <c r="EK4" s="410"/>
      <c r="EL4" s="410"/>
      <c r="EM4" s="410"/>
      <c r="EN4" s="410"/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0"/>
      <c r="FH4" s="410"/>
      <c r="FI4" s="410"/>
      <c r="FJ4" s="410"/>
      <c r="FK4" s="410"/>
      <c r="FL4" s="410"/>
      <c r="FM4" s="410"/>
      <c r="FN4" s="410"/>
      <c r="FO4" s="410"/>
      <c r="FP4" s="410"/>
      <c r="FQ4" s="410"/>
      <c r="FR4" s="410"/>
      <c r="FS4" s="410"/>
      <c r="FT4" s="410"/>
      <c r="FU4" s="410"/>
      <c r="FV4" s="410"/>
      <c r="FW4" s="410"/>
      <c r="FX4" s="410"/>
      <c r="FY4" s="410"/>
      <c r="FZ4" s="410"/>
      <c r="GA4" s="410"/>
      <c r="GB4" s="410"/>
      <c r="GC4" s="410"/>
      <c r="GD4" s="410"/>
      <c r="GE4" s="410"/>
      <c r="GF4" s="410"/>
      <c r="GG4" s="410"/>
      <c r="GH4" s="410"/>
      <c r="GI4" s="410"/>
      <c r="GJ4" s="410"/>
      <c r="GK4" s="410"/>
      <c r="GL4" s="410"/>
      <c r="GM4" s="410"/>
      <c r="GN4" s="410"/>
      <c r="GO4" s="410"/>
      <c r="GP4" s="410"/>
      <c r="GQ4" s="410"/>
      <c r="GR4" s="409" t="s">
        <v>336</v>
      </c>
    </row>
    <row r="5" spans="1:200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U5" s="410"/>
      <c r="AV5" s="410"/>
      <c r="AW5" s="410"/>
      <c r="AX5" s="410"/>
      <c r="AY5" s="410"/>
      <c r="AZ5" s="410"/>
      <c r="BA5" s="413">
        <f>A5</f>
        <v>0</v>
      </c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0"/>
      <c r="FB5" s="410"/>
      <c r="FC5" s="410"/>
      <c r="FD5" s="410"/>
      <c r="FE5" s="410"/>
      <c r="FF5" s="410"/>
      <c r="FG5" s="410"/>
      <c r="FH5" s="410"/>
      <c r="FI5" s="410"/>
      <c r="FJ5" s="410"/>
      <c r="FK5" s="410"/>
      <c r="FL5" s="410"/>
      <c r="FM5" s="410"/>
      <c r="FN5" s="410"/>
      <c r="FO5" s="410"/>
      <c r="FP5" s="410"/>
      <c r="FQ5" s="410"/>
      <c r="FR5" s="410"/>
      <c r="FS5" s="410"/>
      <c r="FT5" s="410"/>
      <c r="FU5" s="410"/>
      <c r="FV5" s="410"/>
      <c r="FW5" s="410"/>
      <c r="FX5" s="410"/>
      <c r="FY5" s="410"/>
      <c r="FZ5" s="410"/>
      <c r="GA5" s="410"/>
      <c r="GB5" s="410"/>
      <c r="GC5" s="410"/>
      <c r="GD5" s="410"/>
      <c r="GE5" s="410"/>
      <c r="GF5" s="410"/>
      <c r="GG5" s="410"/>
      <c r="GH5" s="410"/>
      <c r="GI5" s="410"/>
      <c r="GJ5" s="410"/>
      <c r="GK5" s="410"/>
      <c r="GL5" s="410"/>
      <c r="GM5" s="410"/>
      <c r="GN5" s="410"/>
      <c r="GO5" s="410"/>
      <c r="GP5" s="410"/>
      <c r="GQ5" s="410"/>
      <c r="GR5" s="409"/>
    </row>
    <row r="6" spans="1:200" ht="18.75" customHeight="1"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  <c r="DL6" s="410"/>
      <c r="DM6" s="410"/>
      <c r="DN6" s="410"/>
      <c r="DO6" s="410"/>
      <c r="DP6" s="410"/>
      <c r="DQ6" s="410"/>
      <c r="DR6" s="410"/>
      <c r="DS6" s="410"/>
      <c r="DT6" s="410"/>
      <c r="DU6" s="410"/>
      <c r="DV6" s="410"/>
      <c r="DW6" s="410"/>
      <c r="DX6" s="410"/>
      <c r="DY6" s="410"/>
      <c r="DZ6" s="410"/>
      <c r="EA6" s="410"/>
      <c r="EB6" s="410"/>
      <c r="EC6" s="410"/>
      <c r="ED6" s="410"/>
      <c r="EE6" s="410"/>
      <c r="EF6" s="410"/>
      <c r="EG6" s="410"/>
      <c r="EH6" s="410"/>
      <c r="EI6" s="410"/>
      <c r="EJ6" s="410"/>
      <c r="EK6" s="410"/>
      <c r="EL6" s="410"/>
      <c r="EM6" s="410"/>
      <c r="EN6" s="410"/>
      <c r="EO6" s="410"/>
      <c r="EP6" s="410"/>
      <c r="EQ6" s="410"/>
      <c r="ER6" s="410"/>
      <c r="ES6" s="410"/>
      <c r="ET6" s="410"/>
      <c r="EU6" s="410"/>
      <c r="EV6" s="410"/>
      <c r="EW6" s="410"/>
      <c r="EX6" s="410"/>
      <c r="EY6" s="410"/>
      <c r="EZ6" s="410"/>
      <c r="FA6" s="410"/>
      <c r="FB6" s="410"/>
      <c r="FC6" s="410"/>
      <c r="FD6" s="410"/>
      <c r="FE6" s="410"/>
      <c r="FF6" s="410"/>
      <c r="FG6" s="410"/>
      <c r="FH6" s="410"/>
      <c r="FI6" s="410"/>
      <c r="FJ6" s="410"/>
      <c r="FK6" s="410"/>
      <c r="FL6" s="410"/>
      <c r="FM6" s="410"/>
      <c r="FN6" s="410"/>
      <c r="FO6" s="410"/>
      <c r="FP6" s="410"/>
      <c r="FQ6" s="410"/>
      <c r="FR6" s="410"/>
      <c r="FS6" s="410"/>
      <c r="FT6" s="410"/>
      <c r="FU6" s="410"/>
      <c r="FV6" s="410"/>
      <c r="FW6" s="410"/>
      <c r="FX6" s="410"/>
      <c r="FY6" s="410"/>
      <c r="FZ6" s="410"/>
      <c r="GA6" s="410"/>
      <c r="GB6" s="410"/>
      <c r="GC6" s="410"/>
      <c r="GD6" s="410"/>
      <c r="GE6" s="410"/>
      <c r="GF6" s="410"/>
      <c r="GG6" s="410"/>
      <c r="GH6" s="410"/>
      <c r="GI6" s="410"/>
      <c r="GJ6" s="410"/>
      <c r="GK6" s="410"/>
      <c r="GL6" s="410"/>
      <c r="GM6" s="410"/>
      <c r="GN6" s="410"/>
      <c r="GO6" s="410"/>
      <c r="GP6" s="410"/>
      <c r="GQ6" s="410"/>
      <c r="GR6" s="410"/>
    </row>
    <row r="7" spans="1:200" ht="18.75" customHeight="1">
      <c r="A7" s="364" t="s">
        <v>318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  <c r="EL7" s="410"/>
      <c r="EM7" s="410"/>
      <c r="EN7" s="410"/>
      <c r="EO7" s="410"/>
      <c r="EP7" s="410"/>
      <c r="EQ7" s="410"/>
      <c r="ER7" s="410"/>
      <c r="ES7" s="410"/>
      <c r="ET7" s="410"/>
      <c r="EU7" s="410"/>
      <c r="EV7" s="410"/>
      <c r="EW7" s="410"/>
      <c r="EX7" s="410"/>
      <c r="EY7" s="410"/>
      <c r="EZ7" s="410"/>
      <c r="FA7" s="410"/>
      <c r="FB7" s="410"/>
      <c r="FC7" s="410"/>
      <c r="FD7" s="410"/>
      <c r="FE7" s="410"/>
      <c r="FF7" s="410"/>
      <c r="FG7" s="410"/>
      <c r="FH7" s="410"/>
      <c r="FI7" s="410"/>
      <c r="FJ7" s="410"/>
      <c r="FK7" s="410"/>
      <c r="FL7" s="410"/>
      <c r="FM7" s="410"/>
      <c r="FN7" s="410"/>
      <c r="FO7" s="410"/>
      <c r="FP7" s="410"/>
      <c r="FQ7" s="410"/>
      <c r="FR7" s="410"/>
      <c r="FS7" s="410"/>
      <c r="FT7" s="410"/>
      <c r="FU7" s="410"/>
      <c r="FV7" s="410"/>
      <c r="FW7" s="410"/>
      <c r="FX7" s="410"/>
      <c r="FY7" s="410"/>
      <c r="FZ7" s="410"/>
      <c r="GA7" s="410"/>
      <c r="GB7" s="410"/>
      <c r="GC7" s="410"/>
      <c r="GD7" s="410"/>
      <c r="GE7" s="410"/>
      <c r="GF7" s="410"/>
      <c r="GG7" s="410"/>
      <c r="GH7" s="410"/>
      <c r="GI7" s="410"/>
      <c r="GJ7" s="410"/>
      <c r="GK7" s="410"/>
      <c r="GL7" s="410"/>
      <c r="GM7" s="410"/>
      <c r="GN7" s="410"/>
      <c r="GO7" s="410"/>
      <c r="GP7" s="410"/>
      <c r="GQ7" s="410"/>
      <c r="GR7" s="410"/>
    </row>
    <row r="8" spans="1:200" ht="18.75" customHeight="1">
      <c r="A8" s="379" t="s">
        <v>344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82" t="s">
        <v>323</v>
      </c>
      <c r="T8" s="378"/>
      <c r="U8" s="378"/>
      <c r="V8" s="387" t="s">
        <v>345</v>
      </c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91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0"/>
      <c r="FN8" s="410"/>
      <c r="FO8" s="410"/>
      <c r="FP8" s="410"/>
      <c r="FQ8" s="410"/>
      <c r="FR8" s="410"/>
      <c r="FS8" s="410"/>
      <c r="FT8" s="410"/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410"/>
      <c r="GR8" s="410"/>
    </row>
    <row r="9" spans="1:200" ht="18.75" customHeight="1">
      <c r="A9" s="380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84" t="s">
        <v>324</v>
      </c>
      <c r="T9" s="375"/>
      <c r="U9" s="375"/>
      <c r="V9" s="388" t="s">
        <v>346</v>
      </c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92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0"/>
      <c r="FI9" s="410"/>
      <c r="FJ9" s="410"/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</row>
    <row r="10" spans="1:200" ht="18.75" customHeight="1">
      <c r="A10" s="381" t="s">
        <v>319</v>
      </c>
      <c r="B10" s="373"/>
      <c r="C10" s="373"/>
      <c r="D10" s="373"/>
      <c r="E10" s="373"/>
      <c r="F10" s="373"/>
      <c r="G10" s="373"/>
      <c r="H10" s="373"/>
      <c r="I10" s="373"/>
      <c r="J10" s="367"/>
      <c r="K10" s="367"/>
      <c r="L10" s="367"/>
      <c r="M10" s="367"/>
      <c r="N10" s="367"/>
      <c r="O10" s="367"/>
      <c r="P10" s="367"/>
      <c r="Q10" s="367"/>
      <c r="R10" s="367"/>
      <c r="S10" s="385"/>
      <c r="T10" s="368"/>
      <c r="U10" s="368"/>
      <c r="V10" s="388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92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0"/>
      <c r="FF10" s="410"/>
      <c r="FG10" s="410"/>
      <c r="FH10" s="410"/>
      <c r="FI10" s="410"/>
      <c r="FJ10" s="410"/>
      <c r="FK10" s="410"/>
      <c r="FL10" s="410"/>
      <c r="FM10" s="410"/>
      <c r="FN10" s="410"/>
      <c r="FO10" s="410"/>
      <c r="FP10" s="410"/>
      <c r="FQ10" s="410"/>
      <c r="FR10" s="410"/>
      <c r="FS10" s="410"/>
      <c r="FT10" s="410"/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</row>
    <row r="11" spans="1:200" ht="18.75" customHeight="1">
      <c r="A11" s="382" t="s">
        <v>320</v>
      </c>
      <c r="B11" s="378"/>
      <c r="C11" s="376" t="s">
        <v>339</v>
      </c>
      <c r="D11" s="376"/>
      <c r="E11" s="376"/>
      <c r="F11" s="376"/>
      <c r="G11" s="376"/>
      <c r="H11" s="376"/>
      <c r="I11" s="376"/>
      <c r="J11" s="381" t="s">
        <v>321</v>
      </c>
      <c r="K11" s="373"/>
      <c r="L11" s="370" t="s">
        <v>340</v>
      </c>
      <c r="M11" s="370"/>
      <c r="N11" s="370"/>
      <c r="O11" s="370"/>
      <c r="P11" s="370"/>
      <c r="Q11" s="370"/>
      <c r="R11" s="370"/>
      <c r="S11" s="384" t="s">
        <v>324</v>
      </c>
      <c r="T11" s="375"/>
      <c r="U11" s="375"/>
      <c r="V11" s="389" t="s">
        <v>343</v>
      </c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93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410"/>
      <c r="FL11" s="410"/>
      <c r="FM11" s="410"/>
      <c r="FN11" s="410"/>
      <c r="FO11" s="410"/>
      <c r="FP11" s="410"/>
      <c r="FQ11" s="410"/>
      <c r="FR11" s="410"/>
      <c r="FS11" s="410"/>
      <c r="FT11" s="410"/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</row>
    <row r="12" spans="1:200" ht="18.75" customHeight="1">
      <c r="A12" s="379" t="s">
        <v>178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85"/>
      <c r="T12" s="368"/>
      <c r="U12" s="368"/>
      <c r="V12" s="388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92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  <c r="FL12" s="410"/>
      <c r="FM12" s="410"/>
      <c r="FN12" s="410"/>
      <c r="FO12" s="410"/>
      <c r="FP12" s="410"/>
      <c r="FQ12" s="410"/>
      <c r="FR12" s="410"/>
      <c r="FS12" s="410"/>
      <c r="FT12" s="410"/>
      <c r="FU12" s="410"/>
      <c r="FV12" s="410"/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410"/>
      <c r="GR12" s="410"/>
    </row>
    <row r="13" spans="1:200" ht="18.75" customHeight="1">
      <c r="A13" s="380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85"/>
      <c r="T13" s="368"/>
      <c r="U13" s="368"/>
      <c r="V13" s="388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92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410"/>
      <c r="FL13" s="410"/>
      <c r="FM13" s="410"/>
      <c r="FN13" s="410"/>
      <c r="FO13" s="410"/>
      <c r="FP13" s="410"/>
      <c r="FQ13" s="410"/>
      <c r="FR13" s="410"/>
      <c r="FS13" s="410"/>
      <c r="FT13" s="410"/>
      <c r="FU13" s="410"/>
      <c r="FV13" s="410"/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410"/>
      <c r="GR13" s="410"/>
    </row>
    <row r="14" spans="1:200" ht="18.75" customHeight="1">
      <c r="A14" s="383" t="s">
        <v>322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86"/>
      <c r="T14" s="369"/>
      <c r="U14" s="369"/>
      <c r="V14" s="390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94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  <c r="FL14" s="410"/>
      <c r="FM14" s="410"/>
      <c r="FN14" s="410"/>
      <c r="FO14" s="410"/>
      <c r="FP14" s="410"/>
      <c r="FQ14" s="410"/>
      <c r="FR14" s="410"/>
      <c r="FS14" s="410"/>
      <c r="FT14" s="410"/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</row>
    <row r="15" spans="1:200" ht="18.75" customHeight="1"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  <c r="FL15" s="410"/>
      <c r="FM15" s="410"/>
      <c r="FN15" s="410"/>
      <c r="FO15" s="410"/>
      <c r="FP15" s="410"/>
      <c r="FQ15" s="410"/>
      <c r="FR15" s="410"/>
      <c r="FS15" s="410"/>
      <c r="FT15" s="410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</row>
    <row r="16" spans="1:200" ht="18.75" customHeight="1"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0"/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</row>
    <row r="17" spans="1:200" ht="18.75" customHeight="1"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0"/>
      <c r="FL17" s="410"/>
      <c r="FM17" s="410"/>
      <c r="FN17" s="410"/>
      <c r="FO17" s="410"/>
      <c r="FP17" s="410"/>
      <c r="FQ17" s="410"/>
      <c r="FR17" s="410"/>
      <c r="FS17" s="410"/>
      <c r="FT17" s="410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</row>
    <row r="18" spans="1:200" ht="26.25" customHeight="1">
      <c r="A18" s="395" t="s">
        <v>337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</row>
    <row r="19" spans="1:200" ht="18.75" customHeight="1"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0"/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</row>
    <row r="20" spans="1:200" ht="18.75" customHeight="1"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0"/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</row>
    <row r="21" spans="1:200" ht="18.75" customHeight="1"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0"/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</row>
    <row r="22" spans="1:200" ht="18.75" customHeight="1">
      <c r="A22" s="361" t="s">
        <v>325</v>
      </c>
      <c r="H22" s="365" t="s">
        <v>176</v>
      </c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</row>
    <row r="23" spans="1:200" ht="18.75" customHeight="1">
      <c r="A23" s="361" t="s">
        <v>326</v>
      </c>
      <c r="H23" s="365" t="s">
        <v>176</v>
      </c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0"/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</row>
    <row r="24" spans="1:200" ht="18.75" customHeight="1"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0"/>
      <c r="FQ24" s="410"/>
      <c r="FR24" s="410"/>
      <c r="FS24" s="410"/>
      <c r="FT24" s="410"/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</row>
    <row r="25" spans="1:200" ht="48" customHeight="1">
      <c r="A25" s="397" t="s">
        <v>327</v>
      </c>
      <c r="B25" s="398" t="s">
        <v>328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 t="s">
        <v>20</v>
      </c>
      <c r="W25" s="398"/>
      <c r="X25" s="398"/>
      <c r="Y25" s="398" t="s">
        <v>128</v>
      </c>
      <c r="Z25" s="398"/>
      <c r="AA25" s="398"/>
      <c r="AB25" s="398" t="s">
        <v>21</v>
      </c>
      <c r="AC25" s="398"/>
      <c r="AD25" s="398"/>
      <c r="AE25" s="398"/>
      <c r="AF25" s="398"/>
      <c r="AG25" s="398" t="s">
        <v>329</v>
      </c>
      <c r="AH25" s="398"/>
      <c r="AI25" s="398"/>
      <c r="AJ25" s="398"/>
      <c r="AK25" s="398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0"/>
      <c r="FL25" s="410"/>
      <c r="FM25" s="410"/>
      <c r="FN25" s="410"/>
      <c r="FO25" s="410"/>
      <c r="FP25" s="410"/>
      <c r="FQ25" s="410"/>
      <c r="FR25" s="410"/>
      <c r="FS25" s="410"/>
      <c r="FT25" s="410"/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</row>
    <row r="26" spans="1:200">
      <c r="A26" s="399">
        <v>1</v>
      </c>
      <c r="B26" s="400" t="s">
        <v>348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1"/>
      <c r="W26" s="401"/>
      <c r="X26" s="401"/>
      <c r="Y26" s="402"/>
      <c r="Z26" s="402"/>
      <c r="AA26" s="402"/>
      <c r="AB26" s="401">
        <v>1250153.6599999999</v>
      </c>
      <c r="AC26" s="401"/>
      <c r="AD26" s="401"/>
      <c r="AE26" s="401"/>
      <c r="AF26" s="401"/>
      <c r="AG26" s="401">
        <v>1250153.6599999999</v>
      </c>
      <c r="AH26" s="401"/>
      <c r="AI26" s="401"/>
      <c r="AJ26" s="401"/>
      <c r="AK26" s="401"/>
      <c r="AU26" s="410"/>
      <c r="AV26" s="410"/>
      <c r="AW26" s="410"/>
      <c r="AX26" s="410"/>
      <c r="AY26" s="410"/>
      <c r="AZ26" s="410"/>
      <c r="BA26" s="410"/>
      <c r="BB26" s="414" t="str">
        <f>B26</f>
        <v>Аванс по Договору № 2/1 от 25.04.2014г.</v>
      </c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  <c r="FT26" s="410"/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</row>
    <row r="27" spans="1:200" ht="18.75" customHeight="1">
      <c r="AF27" s="403" t="s">
        <v>330</v>
      </c>
      <c r="AG27" s="404">
        <f>SUM(AG26:AK26)</f>
        <v>1250153.6599999999</v>
      </c>
      <c r="AH27" s="405"/>
      <c r="AI27" s="405"/>
      <c r="AJ27" s="405"/>
      <c r="AK27" s="406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  <c r="FL27" s="410"/>
      <c r="FM27" s="410"/>
      <c r="FN27" s="410"/>
      <c r="FO27" s="410"/>
      <c r="FP27" s="410"/>
      <c r="FQ27" s="410"/>
      <c r="FR27" s="410"/>
      <c r="FS27" s="410"/>
      <c r="FT27" s="410"/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</row>
    <row r="28" spans="1:200" ht="18.75" customHeight="1">
      <c r="AF28" s="403" t="s">
        <v>331</v>
      </c>
      <c r="AG28" s="404">
        <f>Itogo-ROUND(Itogo/1.18,2)</f>
        <v>190701.40999999992</v>
      </c>
      <c r="AH28" s="405"/>
      <c r="AI28" s="405"/>
      <c r="AJ28" s="405"/>
      <c r="AK28" s="406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0"/>
      <c r="FL28" s="410"/>
      <c r="FM28" s="410"/>
      <c r="FN28" s="410"/>
      <c r="FO28" s="410"/>
      <c r="FP28" s="410"/>
      <c r="FQ28" s="410"/>
      <c r="FR28" s="410"/>
      <c r="FS28" s="410"/>
      <c r="FT28" s="410"/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</row>
    <row r="29" spans="1:200" ht="18.75" customHeight="1">
      <c r="AF29" s="403" t="s">
        <v>332</v>
      </c>
      <c r="AG29" s="404">
        <f t="shared" ref="AG29:AK29" si="0">AG27</f>
        <v>1250153.6599999999</v>
      </c>
      <c r="AH29" s="405"/>
      <c r="AI29" s="405"/>
      <c r="AJ29" s="405"/>
      <c r="AK29" s="406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410"/>
      <c r="FL29" s="410"/>
      <c r="FM29" s="410"/>
      <c r="FN29" s="410"/>
      <c r="FO29" s="410"/>
      <c r="FP29" s="410"/>
      <c r="FQ29" s="410"/>
      <c r="FR29" s="410"/>
      <c r="FS29" s="410"/>
      <c r="FT29" s="410"/>
      <c r="FU29" s="410"/>
      <c r="FV29" s="410"/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</row>
    <row r="30" spans="1:200" ht="18.75" customHeight="1"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0"/>
      <c r="FG30" s="410"/>
      <c r="FH30" s="410"/>
      <c r="FI30" s="410"/>
      <c r="FJ30" s="410"/>
      <c r="FK30" s="410"/>
      <c r="FL30" s="410"/>
      <c r="FM30" s="410"/>
      <c r="FN30" s="410"/>
      <c r="FO30" s="410"/>
      <c r="FP30" s="410"/>
      <c r="FQ30" s="410"/>
      <c r="FR30" s="410"/>
      <c r="FS30" s="410"/>
      <c r="FT30" s="410"/>
      <c r="FU30" s="410"/>
      <c r="FV30" s="410"/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</row>
    <row r="31" spans="1:200" ht="18.75" customHeight="1"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410"/>
      <c r="DZ31" s="410"/>
      <c r="EA31" s="410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0"/>
      <c r="FF31" s="410"/>
      <c r="FG31" s="410"/>
      <c r="FH31" s="410"/>
      <c r="FI31" s="410"/>
      <c r="FJ31" s="410"/>
      <c r="FK31" s="410"/>
      <c r="FL31" s="410"/>
      <c r="FM31" s="410"/>
      <c r="FN31" s="410"/>
      <c r="FO31" s="410"/>
      <c r="FP31" s="410"/>
      <c r="FQ31" s="410"/>
      <c r="FR31" s="410"/>
      <c r="FS31" s="410"/>
      <c r="FT31" s="410"/>
      <c r="FU31" s="410"/>
      <c r="FV31" s="410"/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410"/>
      <c r="GR31" s="410"/>
    </row>
    <row r="32" spans="1:200" ht="18.75" customHeight="1">
      <c r="A32" s="408" t="s">
        <v>333</v>
      </c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410"/>
      <c r="DZ32" s="410"/>
      <c r="EA32" s="410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0"/>
      <c r="ET32" s="410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0"/>
      <c r="FF32" s="410"/>
      <c r="FG32" s="410"/>
      <c r="FH32" s="410"/>
      <c r="FI32" s="410"/>
      <c r="FJ32" s="410"/>
      <c r="FK32" s="410"/>
      <c r="FL32" s="410"/>
      <c r="FM32" s="410"/>
      <c r="FN32" s="410"/>
      <c r="FO32" s="410"/>
      <c r="FP32" s="410"/>
      <c r="FQ32" s="410"/>
      <c r="FR32" s="410"/>
      <c r="FS32" s="410"/>
      <c r="FT32" s="410"/>
      <c r="FU32" s="410"/>
      <c r="FV32" s="410"/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410"/>
      <c r="GR32" s="410"/>
    </row>
    <row r="33" spans="1:200" ht="18.75" customHeight="1"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  <c r="FL33" s="410"/>
      <c r="FM33" s="410"/>
      <c r="FN33" s="410"/>
      <c r="FO33" s="410"/>
      <c r="FP33" s="410"/>
      <c r="FQ33" s="410"/>
      <c r="FR33" s="410"/>
      <c r="FS33" s="410"/>
      <c r="FT33" s="410"/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</row>
    <row r="34" spans="1:200" ht="18.75" customHeight="1">
      <c r="A34" s="361" t="s">
        <v>349</v>
      </c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0"/>
      <c r="FL34" s="410"/>
      <c r="FM34" s="410"/>
      <c r="FN34" s="410"/>
      <c r="FO34" s="410"/>
      <c r="FP34" s="410"/>
      <c r="FQ34" s="410"/>
      <c r="FR34" s="410"/>
      <c r="FS34" s="410"/>
      <c r="FT34" s="410"/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</row>
    <row r="35" spans="1:200" ht="18.75" customHeight="1">
      <c r="A35" s="361" t="s">
        <v>350</v>
      </c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0"/>
      <c r="FL35" s="410"/>
      <c r="FM35" s="410"/>
      <c r="FN35" s="410"/>
      <c r="FO35" s="410"/>
      <c r="FP35" s="410"/>
      <c r="FQ35" s="410"/>
      <c r="FR35" s="410"/>
      <c r="FS35" s="410"/>
      <c r="FT35" s="410"/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</row>
    <row r="36" spans="1:200" ht="18.75" customHeight="1"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410"/>
      <c r="FL36" s="410"/>
      <c r="FM36" s="410"/>
      <c r="FN36" s="410"/>
      <c r="FO36" s="410"/>
      <c r="FP36" s="410"/>
      <c r="FQ36" s="410"/>
      <c r="FR36" s="410"/>
      <c r="FS36" s="410"/>
      <c r="FT36" s="410"/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</row>
    <row r="37" spans="1:200" ht="18.75" customHeight="1"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410"/>
      <c r="FL37" s="410"/>
      <c r="FM37" s="410"/>
      <c r="FN37" s="410"/>
      <c r="FO37" s="410"/>
      <c r="FP37" s="410"/>
      <c r="FQ37" s="410"/>
      <c r="FR37" s="410"/>
      <c r="FS37" s="410"/>
      <c r="FT37" s="410"/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</row>
    <row r="38" spans="1:200" ht="18.75" customHeight="1"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  <c r="FL38" s="410"/>
      <c r="FM38" s="410"/>
      <c r="FN38" s="410"/>
      <c r="FO38" s="410"/>
      <c r="FP38" s="410"/>
      <c r="FQ38" s="410"/>
      <c r="FR38" s="410"/>
      <c r="FS38" s="410"/>
      <c r="FT38" s="410"/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</row>
    <row r="39" spans="1:200" ht="18.75" customHeight="1"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0"/>
      <c r="ER39" s="410"/>
      <c r="ES39" s="410"/>
      <c r="ET39" s="410"/>
      <c r="EU39" s="410"/>
      <c r="EV39" s="410"/>
      <c r="EW39" s="410"/>
      <c r="EX39" s="410"/>
      <c r="EY39" s="410"/>
      <c r="EZ39" s="410"/>
      <c r="FA39" s="410"/>
      <c r="FB39" s="410"/>
      <c r="FC39" s="410"/>
      <c r="FD39" s="410"/>
      <c r="FE39" s="410"/>
      <c r="FF39" s="410"/>
      <c r="FG39" s="410"/>
      <c r="FH39" s="410"/>
      <c r="FI39" s="410"/>
      <c r="FJ39" s="410"/>
      <c r="FK39" s="410"/>
      <c r="FL39" s="410"/>
      <c r="FM39" s="410"/>
      <c r="FN39" s="410"/>
      <c r="FO39" s="410"/>
      <c r="FP39" s="410"/>
      <c r="FQ39" s="410"/>
      <c r="FR39" s="410"/>
      <c r="FS39" s="410"/>
      <c r="FT39" s="410"/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</row>
    <row r="40" spans="1:200" ht="18.75" customHeight="1"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0"/>
      <c r="FL40" s="410"/>
      <c r="FM40" s="410"/>
      <c r="FN40" s="410"/>
      <c r="FO40" s="410"/>
      <c r="FP40" s="410"/>
      <c r="FQ40" s="410"/>
      <c r="FR40" s="410"/>
      <c r="FS40" s="410"/>
      <c r="FT40" s="41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410"/>
      <c r="GM40" s="410"/>
      <c r="GN40" s="410"/>
      <c r="GO40" s="410"/>
      <c r="GP40" s="410"/>
      <c r="GQ40" s="410"/>
      <c r="GR40" s="410"/>
    </row>
    <row r="41" spans="1:200" ht="18.75" customHeight="1">
      <c r="A41" s="407" t="s">
        <v>334</v>
      </c>
      <c r="I41" s="365" t="s">
        <v>341</v>
      </c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0"/>
      <c r="FL41" s="410"/>
      <c r="FM41" s="410"/>
      <c r="FN41" s="410"/>
      <c r="FO41" s="410"/>
      <c r="FP41" s="410"/>
      <c r="FQ41" s="410"/>
      <c r="FR41" s="410"/>
      <c r="FS41" s="410"/>
      <c r="FT41" s="410"/>
      <c r="FU41" s="410"/>
      <c r="FV41" s="410"/>
      <c r="FW41" s="410"/>
      <c r="FX41" s="410"/>
      <c r="FY41" s="410"/>
      <c r="FZ41" s="410"/>
      <c r="GA41" s="410"/>
      <c r="GB41" s="410"/>
      <c r="GC41" s="410"/>
      <c r="GD41" s="410"/>
      <c r="GE41" s="410"/>
      <c r="GF41" s="410"/>
      <c r="GG41" s="410"/>
      <c r="GH41" s="410"/>
      <c r="GI41" s="410"/>
      <c r="GJ41" s="410"/>
      <c r="GK41" s="410"/>
      <c r="GL41" s="410"/>
      <c r="GM41" s="410"/>
      <c r="GN41" s="410"/>
      <c r="GO41" s="410"/>
      <c r="GP41" s="410"/>
      <c r="GQ41" s="410"/>
      <c r="GR41" s="410"/>
    </row>
    <row r="42" spans="1:200" ht="18.75" customHeight="1"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0"/>
      <c r="FL42" s="410"/>
      <c r="FM42" s="410"/>
      <c r="FN42" s="410"/>
      <c r="FO42" s="410"/>
      <c r="FP42" s="410"/>
      <c r="FQ42" s="410"/>
      <c r="FR42" s="410"/>
      <c r="FS42" s="410"/>
      <c r="FT42" s="410"/>
      <c r="FU42" s="410"/>
      <c r="FV42" s="410"/>
      <c r="FW42" s="410"/>
      <c r="FX42" s="410"/>
      <c r="FY42" s="410"/>
      <c r="FZ42" s="410"/>
      <c r="GA42" s="410"/>
      <c r="GB42" s="410"/>
      <c r="GC42" s="410"/>
      <c r="GD42" s="410"/>
      <c r="GE42" s="410"/>
      <c r="GF42" s="410"/>
      <c r="GG42" s="410"/>
      <c r="GH42" s="410"/>
      <c r="GI42" s="410"/>
      <c r="GJ42" s="410"/>
      <c r="GK42" s="410"/>
      <c r="GL42" s="410"/>
      <c r="GM42" s="410"/>
      <c r="GN42" s="410"/>
      <c r="GO42" s="410"/>
      <c r="GP42" s="410"/>
      <c r="GQ42" s="410"/>
      <c r="GR42" s="410"/>
    </row>
    <row r="43" spans="1:200" ht="18.75" customHeight="1">
      <c r="P43" s="361" t="s">
        <v>85</v>
      </c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0"/>
      <c r="DQ43" s="410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0"/>
      <c r="EG43" s="410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0"/>
      <c r="EW43" s="410"/>
      <c r="EX43" s="410"/>
      <c r="EY43" s="410"/>
      <c r="EZ43" s="410"/>
      <c r="FA43" s="410"/>
      <c r="FB43" s="410"/>
      <c r="FC43" s="410"/>
      <c r="FD43" s="410"/>
      <c r="FE43" s="410"/>
      <c r="FF43" s="410"/>
      <c r="FG43" s="410"/>
      <c r="FH43" s="410"/>
      <c r="FI43" s="410"/>
      <c r="FJ43" s="410"/>
      <c r="FK43" s="410"/>
      <c r="FL43" s="410"/>
      <c r="FM43" s="410"/>
      <c r="FN43" s="410"/>
      <c r="FO43" s="410"/>
      <c r="FP43" s="410"/>
      <c r="FQ43" s="410"/>
      <c r="FR43" s="410"/>
      <c r="FS43" s="410"/>
      <c r="FT43" s="410"/>
      <c r="FU43" s="410"/>
      <c r="FV43" s="410"/>
      <c r="FW43" s="410"/>
      <c r="FX43" s="410"/>
      <c r="FY43" s="410"/>
      <c r="FZ43" s="410"/>
      <c r="GA43" s="410"/>
      <c r="GB43" s="410"/>
      <c r="GC43" s="410"/>
      <c r="GD43" s="410"/>
      <c r="GE43" s="410"/>
      <c r="GF43" s="410"/>
      <c r="GG43" s="410"/>
      <c r="GH43" s="410"/>
      <c r="GI43" s="410"/>
      <c r="GJ43" s="410"/>
      <c r="GK43" s="410"/>
      <c r="GL43" s="410"/>
      <c r="GM43" s="410"/>
      <c r="GN43" s="410"/>
      <c r="GO43" s="410"/>
      <c r="GP43" s="410"/>
      <c r="GQ43" s="410"/>
      <c r="GR43" s="410"/>
    </row>
    <row r="44" spans="1:200" ht="18.75" customHeight="1"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410"/>
      <c r="FL44" s="410"/>
      <c r="FM44" s="410"/>
      <c r="FN44" s="410"/>
      <c r="FO44" s="410"/>
      <c r="FP44" s="410"/>
      <c r="FQ44" s="410"/>
      <c r="FR44" s="410"/>
      <c r="FS44" s="410"/>
      <c r="FT44" s="410"/>
      <c r="FU44" s="410"/>
      <c r="FV44" s="410"/>
      <c r="FW44" s="410"/>
      <c r="FX44" s="410"/>
      <c r="FY44" s="410"/>
      <c r="FZ44" s="410"/>
      <c r="GA44" s="410"/>
      <c r="GB44" s="410"/>
      <c r="GC44" s="410"/>
      <c r="GD44" s="410"/>
      <c r="GE44" s="410"/>
      <c r="GF44" s="410"/>
      <c r="GG44" s="410"/>
      <c r="GH44" s="410"/>
      <c r="GI44" s="410"/>
      <c r="GJ44" s="410"/>
      <c r="GK44" s="410"/>
      <c r="GL44" s="410"/>
      <c r="GM44" s="410"/>
      <c r="GN44" s="410"/>
      <c r="GO44" s="410"/>
      <c r="GP44" s="410"/>
      <c r="GQ44" s="410"/>
      <c r="GR44" s="410"/>
    </row>
    <row r="45" spans="1:200" ht="18.75" customHeight="1">
      <c r="A45" s="407" t="s">
        <v>335</v>
      </c>
      <c r="I45" s="365" t="s">
        <v>342</v>
      </c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0"/>
      <c r="DQ45" s="410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0"/>
      <c r="EL45" s="410"/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410"/>
      <c r="FL45" s="410"/>
      <c r="FM45" s="410"/>
      <c r="FN45" s="410"/>
      <c r="FO45" s="410"/>
      <c r="FP45" s="410"/>
      <c r="FQ45" s="410"/>
      <c r="FR45" s="410"/>
      <c r="FS45" s="410"/>
      <c r="FT45" s="410"/>
      <c r="FU45" s="410"/>
      <c r="FV45" s="410"/>
      <c r="FW45" s="410"/>
      <c r="FX45" s="410"/>
      <c r="FY45" s="410"/>
      <c r="FZ45" s="410"/>
      <c r="GA45" s="410"/>
      <c r="GB45" s="410"/>
      <c r="GC45" s="410"/>
      <c r="GD45" s="410"/>
      <c r="GE45" s="410"/>
      <c r="GF45" s="410"/>
      <c r="GG45" s="410"/>
      <c r="GH45" s="410"/>
      <c r="GI45" s="410"/>
      <c r="GJ45" s="410"/>
      <c r="GK45" s="410"/>
      <c r="GL45" s="410"/>
      <c r="GM45" s="410"/>
      <c r="GN45" s="410"/>
      <c r="GO45" s="410"/>
      <c r="GP45" s="410"/>
      <c r="GQ45" s="410"/>
      <c r="GR45" s="410"/>
    </row>
    <row r="46" spans="1:200" ht="18.75" customHeight="1"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0"/>
      <c r="FL46" s="410"/>
      <c r="FM46" s="410"/>
      <c r="FN46" s="410"/>
      <c r="FO46" s="410"/>
      <c r="FP46" s="410"/>
      <c r="FQ46" s="410"/>
      <c r="FR46" s="410"/>
      <c r="FS46" s="410"/>
      <c r="FT46" s="410"/>
      <c r="FU46" s="410"/>
      <c r="FV46" s="410"/>
      <c r="FW46" s="410"/>
      <c r="FX46" s="410"/>
      <c r="FY46" s="410"/>
      <c r="FZ46" s="410"/>
      <c r="GA46" s="410"/>
      <c r="GB46" s="410"/>
      <c r="GC46" s="410"/>
      <c r="GD46" s="410"/>
      <c r="GE46" s="410"/>
      <c r="GF46" s="410"/>
      <c r="GG46" s="410"/>
      <c r="GH46" s="410"/>
      <c r="GI46" s="410"/>
      <c r="GJ46" s="410"/>
      <c r="GK46" s="410"/>
      <c r="GL46" s="410"/>
      <c r="GM46" s="410"/>
      <c r="GN46" s="410"/>
      <c r="GO46" s="410"/>
      <c r="GP46" s="410"/>
      <c r="GQ46" s="410"/>
      <c r="GR46" s="410"/>
    </row>
    <row r="47" spans="1:200" ht="18.75" customHeight="1"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0"/>
      <c r="FF47" s="410"/>
      <c r="FG47" s="410"/>
      <c r="FH47" s="410"/>
      <c r="FI47" s="410"/>
      <c r="FJ47" s="410"/>
      <c r="FK47" s="410"/>
      <c r="FL47" s="410"/>
      <c r="FM47" s="410"/>
      <c r="FN47" s="410"/>
      <c r="FO47" s="410"/>
      <c r="FP47" s="410"/>
      <c r="FQ47" s="410"/>
      <c r="FR47" s="410"/>
      <c r="FS47" s="410"/>
      <c r="FT47" s="410"/>
      <c r="FU47" s="410"/>
      <c r="FV47" s="410"/>
      <c r="FW47" s="410"/>
      <c r="FX47" s="410"/>
      <c r="FY47" s="410"/>
      <c r="FZ47" s="410"/>
      <c r="GA47" s="410"/>
      <c r="GB47" s="410"/>
      <c r="GC47" s="410"/>
      <c r="GD47" s="410"/>
      <c r="GE47" s="410"/>
      <c r="GF47" s="410"/>
      <c r="GG47" s="410"/>
      <c r="GH47" s="410"/>
      <c r="GI47" s="410"/>
      <c r="GJ47" s="410"/>
      <c r="GK47" s="410"/>
      <c r="GL47" s="410"/>
      <c r="GM47" s="410"/>
      <c r="GN47" s="410"/>
      <c r="GO47" s="410"/>
      <c r="GP47" s="410"/>
      <c r="GQ47" s="410"/>
      <c r="GR47" s="410"/>
    </row>
    <row r="48" spans="1:200" ht="18.75" customHeight="1"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0"/>
      <c r="FF48" s="410"/>
      <c r="FG48" s="410"/>
      <c r="FH48" s="410"/>
      <c r="FI48" s="410"/>
      <c r="FJ48" s="410"/>
      <c r="FK48" s="410"/>
      <c r="FL48" s="410"/>
      <c r="FM48" s="410"/>
      <c r="FN48" s="410"/>
      <c r="FO48" s="410"/>
      <c r="FP48" s="410"/>
      <c r="FQ48" s="410"/>
      <c r="FR48" s="410"/>
      <c r="FS48" s="410"/>
      <c r="FT48" s="410"/>
      <c r="FU48" s="410"/>
      <c r="FV48" s="410"/>
      <c r="FW48" s="410"/>
      <c r="FX48" s="410"/>
      <c r="FY48" s="410"/>
      <c r="FZ48" s="410"/>
      <c r="GA48" s="410"/>
      <c r="GB48" s="410"/>
      <c r="GC48" s="410"/>
      <c r="GD48" s="410"/>
      <c r="GE48" s="410"/>
      <c r="GF48" s="410"/>
      <c r="GG48" s="410"/>
      <c r="GH48" s="410"/>
      <c r="GI48" s="410"/>
      <c r="GJ48" s="410"/>
      <c r="GK48" s="410"/>
      <c r="GL48" s="410"/>
      <c r="GM48" s="410"/>
      <c r="GN48" s="410"/>
      <c r="GO48" s="410"/>
      <c r="GP48" s="410"/>
      <c r="GQ48" s="410"/>
      <c r="GR48" s="410"/>
    </row>
    <row r="49" spans="47:200" ht="18.75" customHeight="1"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410"/>
      <c r="FL49" s="410"/>
      <c r="FM49" s="410"/>
      <c r="FN49" s="410"/>
      <c r="FO49" s="410"/>
      <c r="FP49" s="410"/>
      <c r="FQ49" s="410"/>
      <c r="FR49" s="410"/>
      <c r="FS49" s="410"/>
      <c r="FT49" s="410"/>
      <c r="FU49" s="410"/>
      <c r="FV49" s="410"/>
      <c r="FW49" s="410"/>
      <c r="FX49" s="410"/>
      <c r="FY49" s="410"/>
      <c r="FZ49" s="410"/>
      <c r="GA49" s="410"/>
      <c r="GB49" s="410"/>
      <c r="GC49" s="410"/>
      <c r="GD49" s="410"/>
      <c r="GE49" s="410"/>
      <c r="GF49" s="410"/>
      <c r="GG49" s="410"/>
      <c r="GH49" s="410"/>
      <c r="GI49" s="410"/>
      <c r="GJ49" s="410"/>
      <c r="GK49" s="410"/>
      <c r="GL49" s="410"/>
      <c r="GM49" s="410"/>
      <c r="GN49" s="410"/>
      <c r="GO49" s="410"/>
      <c r="GP49" s="410"/>
      <c r="GQ49" s="410"/>
      <c r="GR49" s="410"/>
    </row>
    <row r="50" spans="47:200" ht="18.75" customHeight="1"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0"/>
      <c r="DM50" s="410"/>
      <c r="DN50" s="410"/>
      <c r="DO50" s="410"/>
      <c r="DP50" s="410"/>
      <c r="DQ50" s="410"/>
      <c r="DR50" s="410"/>
      <c r="DS50" s="410"/>
      <c r="DT50" s="410"/>
      <c r="DU50" s="410"/>
      <c r="DV50" s="410"/>
      <c r="DW50" s="410"/>
      <c r="DX50" s="410"/>
      <c r="DY50" s="410"/>
      <c r="DZ50" s="410"/>
      <c r="EA50" s="410"/>
      <c r="EB50" s="410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0"/>
      <c r="EN50" s="410"/>
      <c r="EO50" s="410"/>
      <c r="EP50" s="410"/>
      <c r="EQ50" s="410"/>
      <c r="ER50" s="410"/>
      <c r="ES50" s="410"/>
      <c r="ET50" s="410"/>
      <c r="EU50" s="410"/>
      <c r="EV50" s="410"/>
      <c r="EW50" s="410"/>
      <c r="EX50" s="410"/>
      <c r="EY50" s="410"/>
      <c r="EZ50" s="410"/>
      <c r="FA50" s="410"/>
      <c r="FB50" s="410"/>
      <c r="FC50" s="410"/>
      <c r="FD50" s="410"/>
      <c r="FE50" s="410"/>
      <c r="FF50" s="410"/>
      <c r="FG50" s="410"/>
      <c r="FH50" s="410"/>
      <c r="FI50" s="410"/>
      <c r="FJ50" s="410"/>
      <c r="FK50" s="410"/>
      <c r="FL50" s="410"/>
      <c r="FM50" s="410"/>
      <c r="FN50" s="410"/>
      <c r="FO50" s="410"/>
      <c r="FP50" s="410"/>
      <c r="FQ50" s="410"/>
      <c r="FR50" s="410"/>
      <c r="FS50" s="410"/>
      <c r="FT50" s="410"/>
      <c r="FU50" s="410"/>
      <c r="FV50" s="410"/>
      <c r="FW50" s="410"/>
      <c r="FX50" s="410"/>
      <c r="FY50" s="410"/>
      <c r="FZ50" s="410"/>
      <c r="GA50" s="410"/>
      <c r="GB50" s="410"/>
      <c r="GC50" s="410"/>
      <c r="GD50" s="410"/>
      <c r="GE50" s="410"/>
      <c r="GF50" s="410"/>
      <c r="GG50" s="410"/>
      <c r="GH50" s="410"/>
      <c r="GI50" s="410"/>
      <c r="GJ50" s="410"/>
      <c r="GK50" s="410"/>
      <c r="GL50" s="410"/>
      <c r="GM50" s="410"/>
      <c r="GN50" s="410"/>
      <c r="GO50" s="410"/>
      <c r="GP50" s="410"/>
      <c r="GQ50" s="410"/>
      <c r="GR50" s="410"/>
    </row>
    <row r="51" spans="47:200" ht="18.75" customHeight="1"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0"/>
      <c r="CP51" s="410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0"/>
      <c r="DC51" s="410"/>
      <c r="DD51" s="410"/>
      <c r="DE51" s="410"/>
      <c r="DF51" s="410"/>
      <c r="DG51" s="410"/>
      <c r="DH51" s="410"/>
      <c r="DI51" s="410"/>
      <c r="DJ51" s="410"/>
      <c r="DK51" s="410"/>
      <c r="DL51" s="410"/>
      <c r="DM51" s="410"/>
      <c r="DN51" s="410"/>
      <c r="DO51" s="410"/>
      <c r="DP51" s="410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0"/>
      <c r="EC51" s="410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410"/>
      <c r="EQ51" s="410"/>
      <c r="ER51" s="410"/>
      <c r="ES51" s="410"/>
      <c r="ET51" s="410"/>
      <c r="EU51" s="410"/>
      <c r="EV51" s="410"/>
      <c r="EW51" s="410"/>
      <c r="EX51" s="410"/>
      <c r="EY51" s="410"/>
      <c r="EZ51" s="410"/>
      <c r="FA51" s="410"/>
      <c r="FB51" s="410"/>
      <c r="FC51" s="410"/>
      <c r="FD51" s="410"/>
      <c r="FE51" s="410"/>
      <c r="FF51" s="410"/>
      <c r="FG51" s="410"/>
      <c r="FH51" s="410"/>
      <c r="FI51" s="410"/>
      <c r="FJ51" s="410"/>
      <c r="FK51" s="410"/>
      <c r="FL51" s="410"/>
      <c r="FM51" s="410"/>
      <c r="FN51" s="410"/>
      <c r="FO51" s="410"/>
      <c r="FP51" s="410"/>
      <c r="FQ51" s="410"/>
      <c r="FR51" s="410"/>
      <c r="FS51" s="410"/>
      <c r="FT51" s="410"/>
      <c r="FU51" s="410"/>
      <c r="FV51" s="410"/>
      <c r="FW51" s="410"/>
      <c r="FX51" s="410"/>
      <c r="FY51" s="410"/>
      <c r="FZ51" s="410"/>
      <c r="GA51" s="410"/>
      <c r="GB51" s="410"/>
      <c r="GC51" s="410"/>
      <c r="GD51" s="410"/>
      <c r="GE51" s="410"/>
      <c r="GF51" s="410"/>
      <c r="GG51" s="410"/>
      <c r="GH51" s="410"/>
      <c r="GI51" s="410"/>
      <c r="GJ51" s="410"/>
      <c r="GK51" s="410"/>
      <c r="GL51" s="410"/>
      <c r="GM51" s="410"/>
      <c r="GN51" s="410"/>
      <c r="GO51" s="410"/>
      <c r="GP51" s="410"/>
      <c r="GQ51" s="410"/>
      <c r="GR51" s="410"/>
    </row>
    <row r="52" spans="47:200" ht="18.75" customHeight="1"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0"/>
      <c r="CH52" s="410"/>
      <c r="CI52" s="410"/>
      <c r="CJ52" s="410"/>
      <c r="CK52" s="410"/>
      <c r="CL52" s="410"/>
      <c r="CM52" s="410"/>
      <c r="CN52" s="410"/>
      <c r="CO52" s="410"/>
      <c r="CP52" s="410"/>
      <c r="CQ52" s="410"/>
      <c r="CR52" s="410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410"/>
      <c r="DF52" s="410"/>
      <c r="DG52" s="410"/>
      <c r="DH52" s="410"/>
      <c r="DI52" s="410"/>
      <c r="DJ52" s="410"/>
      <c r="DK52" s="410"/>
      <c r="DL52" s="410"/>
      <c r="DM52" s="410"/>
      <c r="DN52" s="410"/>
      <c r="DO52" s="410"/>
      <c r="DP52" s="410"/>
      <c r="DQ52" s="410"/>
      <c r="DR52" s="410"/>
      <c r="DS52" s="410"/>
      <c r="DT52" s="410"/>
      <c r="DU52" s="410"/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0"/>
      <c r="EL52" s="410"/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0"/>
      <c r="FE52" s="410"/>
      <c r="FF52" s="410"/>
      <c r="FG52" s="410"/>
      <c r="FH52" s="410"/>
      <c r="FI52" s="410"/>
      <c r="FJ52" s="410"/>
      <c r="FK52" s="410"/>
      <c r="FL52" s="410"/>
      <c r="FM52" s="410"/>
      <c r="FN52" s="410"/>
      <c r="FO52" s="410"/>
      <c r="FP52" s="410"/>
      <c r="FQ52" s="410"/>
      <c r="FR52" s="410"/>
      <c r="FS52" s="410"/>
      <c r="FT52" s="410"/>
      <c r="FU52" s="410"/>
      <c r="FV52" s="410"/>
      <c r="FW52" s="410"/>
      <c r="FX52" s="410"/>
      <c r="FY52" s="410"/>
      <c r="FZ52" s="410"/>
      <c r="GA52" s="410"/>
      <c r="GB52" s="410"/>
      <c r="GC52" s="410"/>
      <c r="GD52" s="410"/>
      <c r="GE52" s="410"/>
      <c r="GF52" s="410"/>
      <c r="GG52" s="410"/>
      <c r="GH52" s="410"/>
      <c r="GI52" s="410"/>
      <c r="GJ52" s="410"/>
      <c r="GK52" s="410"/>
      <c r="GL52" s="410"/>
      <c r="GM52" s="410"/>
      <c r="GN52" s="410"/>
      <c r="GO52" s="410"/>
      <c r="GP52" s="410"/>
      <c r="GQ52" s="410"/>
      <c r="GR52" s="410"/>
    </row>
    <row r="53" spans="47:200" ht="18.75" customHeight="1"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0"/>
      <c r="DS53" s="410"/>
      <c r="DT53" s="410"/>
      <c r="DU53" s="410"/>
      <c r="DV53" s="410"/>
      <c r="DW53" s="410"/>
      <c r="DX53" s="410"/>
      <c r="DY53" s="410"/>
      <c r="DZ53" s="410"/>
      <c r="EA53" s="410"/>
      <c r="EB53" s="410"/>
      <c r="EC53" s="410"/>
      <c r="ED53" s="410"/>
      <c r="EE53" s="410"/>
      <c r="EF53" s="410"/>
      <c r="EG53" s="410"/>
      <c r="EH53" s="410"/>
      <c r="EI53" s="410"/>
      <c r="EJ53" s="410"/>
      <c r="EK53" s="410"/>
      <c r="EL53" s="410"/>
      <c r="EM53" s="410"/>
      <c r="EN53" s="410"/>
      <c r="EO53" s="410"/>
      <c r="EP53" s="410"/>
      <c r="EQ53" s="410"/>
      <c r="ER53" s="410"/>
      <c r="ES53" s="410"/>
      <c r="ET53" s="410"/>
      <c r="EU53" s="410"/>
      <c r="EV53" s="410"/>
      <c r="EW53" s="410"/>
      <c r="EX53" s="410"/>
      <c r="EY53" s="410"/>
      <c r="EZ53" s="410"/>
      <c r="FA53" s="410"/>
      <c r="FB53" s="410"/>
      <c r="FC53" s="410"/>
      <c r="FD53" s="410"/>
      <c r="FE53" s="410"/>
      <c r="FF53" s="410"/>
      <c r="FG53" s="410"/>
      <c r="FH53" s="410"/>
      <c r="FI53" s="410"/>
      <c r="FJ53" s="410"/>
      <c r="FK53" s="410"/>
      <c r="FL53" s="410"/>
      <c r="FM53" s="410"/>
      <c r="FN53" s="410"/>
      <c r="FO53" s="410"/>
      <c r="FP53" s="410"/>
      <c r="FQ53" s="410"/>
      <c r="FR53" s="410"/>
      <c r="FS53" s="410"/>
      <c r="FT53" s="410"/>
      <c r="FU53" s="410"/>
      <c r="FV53" s="410"/>
      <c r="FW53" s="410"/>
      <c r="FX53" s="410"/>
      <c r="FY53" s="410"/>
      <c r="FZ53" s="410"/>
      <c r="GA53" s="410"/>
      <c r="GB53" s="410"/>
      <c r="GC53" s="410"/>
      <c r="GD53" s="410"/>
      <c r="GE53" s="410"/>
      <c r="GF53" s="410"/>
      <c r="GG53" s="410"/>
      <c r="GH53" s="410"/>
      <c r="GI53" s="410"/>
      <c r="GJ53" s="410"/>
      <c r="GK53" s="410"/>
      <c r="GL53" s="410"/>
      <c r="GM53" s="410"/>
      <c r="GN53" s="410"/>
      <c r="GO53" s="410"/>
      <c r="GP53" s="410"/>
      <c r="GQ53" s="410"/>
      <c r="GR53" s="410"/>
    </row>
    <row r="54" spans="47:200" ht="18.75" customHeight="1"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10"/>
      <c r="DP54" s="410"/>
      <c r="DQ54" s="410"/>
      <c r="DR54" s="410"/>
      <c r="DS54" s="410"/>
      <c r="DT54" s="410"/>
      <c r="DU54" s="410"/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0"/>
      <c r="FE54" s="410"/>
      <c r="FF54" s="410"/>
      <c r="FG54" s="410"/>
      <c r="FH54" s="410"/>
      <c r="FI54" s="410"/>
      <c r="FJ54" s="410"/>
      <c r="FK54" s="410"/>
      <c r="FL54" s="410"/>
      <c r="FM54" s="410"/>
      <c r="FN54" s="410"/>
      <c r="FO54" s="410"/>
      <c r="FP54" s="410"/>
      <c r="FQ54" s="410"/>
      <c r="FR54" s="410"/>
      <c r="FS54" s="410"/>
      <c r="FT54" s="410"/>
      <c r="FU54" s="410"/>
      <c r="FV54" s="410"/>
      <c r="FW54" s="410"/>
      <c r="FX54" s="410"/>
      <c r="FY54" s="410"/>
      <c r="FZ54" s="410"/>
      <c r="GA54" s="410"/>
      <c r="GB54" s="410"/>
      <c r="GC54" s="410"/>
      <c r="GD54" s="410"/>
      <c r="GE54" s="410"/>
      <c r="GF54" s="410"/>
      <c r="GG54" s="410"/>
      <c r="GH54" s="410"/>
      <c r="GI54" s="410"/>
      <c r="GJ54" s="410"/>
      <c r="GK54" s="410"/>
      <c r="GL54" s="410"/>
      <c r="GM54" s="410"/>
      <c r="GN54" s="410"/>
      <c r="GO54" s="410"/>
      <c r="GP54" s="410"/>
      <c r="GQ54" s="410"/>
      <c r="GR54" s="410"/>
    </row>
    <row r="55" spans="47:200" ht="18.75" customHeight="1"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0"/>
      <c r="BQ55" s="410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0"/>
      <c r="CL55" s="410"/>
      <c r="CM55" s="410"/>
      <c r="CN55" s="410"/>
      <c r="CO55" s="410"/>
      <c r="CP55" s="410"/>
      <c r="CQ55" s="410"/>
      <c r="CR55" s="410"/>
      <c r="CS55" s="410"/>
      <c r="CT55" s="410"/>
      <c r="CU55" s="410"/>
      <c r="CV55" s="410"/>
      <c r="CW55" s="410"/>
      <c r="CX55" s="410"/>
      <c r="CY55" s="410"/>
      <c r="CZ55" s="410"/>
      <c r="DA55" s="410"/>
      <c r="DB55" s="410"/>
      <c r="DC55" s="410"/>
      <c r="DD55" s="410"/>
      <c r="DE55" s="410"/>
      <c r="DF55" s="410"/>
      <c r="DG55" s="410"/>
      <c r="DH55" s="410"/>
      <c r="DI55" s="410"/>
      <c r="DJ55" s="410"/>
      <c r="DK55" s="410"/>
      <c r="DL55" s="410"/>
      <c r="DM55" s="410"/>
      <c r="DN55" s="410"/>
      <c r="DO55" s="410"/>
      <c r="DP55" s="410"/>
      <c r="DQ55" s="410"/>
      <c r="DR55" s="410"/>
      <c r="DS55" s="410"/>
      <c r="DT55" s="410"/>
      <c r="DU55" s="410"/>
      <c r="DV55" s="410"/>
      <c r="DW55" s="410"/>
      <c r="DX55" s="410"/>
      <c r="DY55" s="410"/>
      <c r="DZ55" s="410"/>
      <c r="EA55" s="410"/>
      <c r="EB55" s="410"/>
      <c r="EC55" s="410"/>
      <c r="ED55" s="410"/>
      <c r="EE55" s="410"/>
      <c r="EF55" s="410"/>
      <c r="EG55" s="410"/>
      <c r="EH55" s="410"/>
      <c r="EI55" s="410"/>
      <c r="EJ55" s="410"/>
      <c r="EK55" s="410"/>
      <c r="EL55" s="410"/>
      <c r="EM55" s="410"/>
      <c r="EN55" s="410"/>
      <c r="EO55" s="410"/>
      <c r="EP55" s="410"/>
      <c r="EQ55" s="410"/>
      <c r="ER55" s="410"/>
      <c r="ES55" s="410"/>
      <c r="ET55" s="410"/>
      <c r="EU55" s="410"/>
      <c r="EV55" s="410"/>
      <c r="EW55" s="410"/>
      <c r="EX55" s="410"/>
      <c r="EY55" s="410"/>
      <c r="EZ55" s="410"/>
      <c r="FA55" s="410"/>
      <c r="FB55" s="410"/>
      <c r="FC55" s="410"/>
      <c r="FD55" s="410"/>
      <c r="FE55" s="410"/>
      <c r="FF55" s="410"/>
      <c r="FG55" s="410"/>
      <c r="FH55" s="410"/>
      <c r="FI55" s="410"/>
      <c r="FJ55" s="410"/>
      <c r="FK55" s="410"/>
      <c r="FL55" s="410"/>
      <c r="FM55" s="410"/>
      <c r="FN55" s="410"/>
      <c r="FO55" s="410"/>
      <c r="FP55" s="410"/>
      <c r="FQ55" s="410"/>
      <c r="FR55" s="410"/>
      <c r="FS55" s="410"/>
      <c r="FT55" s="410"/>
      <c r="FU55" s="410"/>
      <c r="FV55" s="410"/>
      <c r="FW55" s="410"/>
      <c r="FX55" s="410"/>
      <c r="FY55" s="410"/>
      <c r="FZ55" s="410"/>
      <c r="GA55" s="410"/>
      <c r="GB55" s="410"/>
      <c r="GC55" s="410"/>
      <c r="GD55" s="410"/>
      <c r="GE55" s="410"/>
      <c r="GF55" s="410"/>
      <c r="GG55" s="410"/>
      <c r="GH55" s="410"/>
      <c r="GI55" s="410"/>
      <c r="GJ55" s="410"/>
      <c r="GK55" s="410"/>
      <c r="GL55" s="410"/>
      <c r="GM55" s="410"/>
      <c r="GN55" s="410"/>
      <c r="GO55" s="410"/>
      <c r="GP55" s="410"/>
      <c r="GQ55" s="410"/>
      <c r="GR55" s="410"/>
    </row>
    <row r="56" spans="47:200" ht="18.75" customHeight="1"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  <c r="BU56" s="410"/>
      <c r="BV56" s="410"/>
      <c r="BW56" s="410"/>
      <c r="BX56" s="410"/>
      <c r="BY56" s="410"/>
      <c r="BZ56" s="410"/>
      <c r="CA56" s="410"/>
      <c r="CB56" s="410"/>
      <c r="CC56" s="410"/>
      <c r="CD56" s="410"/>
      <c r="CE56" s="410"/>
      <c r="CF56" s="410"/>
      <c r="CG56" s="410"/>
      <c r="CH56" s="410"/>
      <c r="CI56" s="410"/>
      <c r="CJ56" s="410"/>
      <c r="CK56" s="410"/>
      <c r="CL56" s="410"/>
      <c r="CM56" s="410"/>
      <c r="CN56" s="410"/>
      <c r="CO56" s="410"/>
      <c r="CP56" s="410"/>
      <c r="CQ56" s="410"/>
      <c r="CR56" s="410"/>
      <c r="CS56" s="410"/>
      <c r="CT56" s="410"/>
      <c r="CU56" s="410"/>
      <c r="CV56" s="410"/>
      <c r="CW56" s="410"/>
      <c r="CX56" s="410"/>
      <c r="CY56" s="410"/>
      <c r="CZ56" s="410"/>
      <c r="DA56" s="410"/>
      <c r="DB56" s="410"/>
      <c r="DC56" s="410"/>
      <c r="DD56" s="410"/>
      <c r="DE56" s="410"/>
      <c r="DF56" s="410"/>
      <c r="DG56" s="410"/>
      <c r="DH56" s="410"/>
      <c r="DI56" s="410"/>
      <c r="DJ56" s="410"/>
      <c r="DK56" s="410"/>
      <c r="DL56" s="410"/>
      <c r="DM56" s="410"/>
      <c r="DN56" s="410"/>
      <c r="DO56" s="410"/>
      <c r="DP56" s="410"/>
      <c r="DQ56" s="410"/>
      <c r="DR56" s="410"/>
      <c r="DS56" s="410"/>
      <c r="DT56" s="410"/>
      <c r="DU56" s="410"/>
      <c r="DV56" s="410"/>
      <c r="DW56" s="410"/>
      <c r="DX56" s="410"/>
      <c r="DY56" s="410"/>
      <c r="DZ56" s="410"/>
      <c r="EA56" s="410"/>
      <c r="EB56" s="410"/>
      <c r="EC56" s="410"/>
      <c r="ED56" s="410"/>
      <c r="EE56" s="410"/>
      <c r="EF56" s="410"/>
      <c r="EG56" s="410"/>
      <c r="EH56" s="410"/>
      <c r="EI56" s="410"/>
      <c r="EJ56" s="410"/>
      <c r="EK56" s="410"/>
      <c r="EL56" s="410"/>
      <c r="EM56" s="410"/>
      <c r="EN56" s="410"/>
      <c r="EO56" s="410"/>
      <c r="EP56" s="410"/>
      <c r="EQ56" s="410"/>
      <c r="ER56" s="410"/>
      <c r="ES56" s="410"/>
      <c r="ET56" s="410"/>
      <c r="EU56" s="410"/>
      <c r="EV56" s="410"/>
      <c r="EW56" s="410"/>
      <c r="EX56" s="410"/>
      <c r="EY56" s="410"/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0"/>
      <c r="FL56" s="410"/>
      <c r="FM56" s="410"/>
      <c r="FN56" s="410"/>
      <c r="FO56" s="410"/>
      <c r="FP56" s="410"/>
      <c r="FQ56" s="410"/>
      <c r="FR56" s="410"/>
      <c r="FS56" s="410"/>
      <c r="FT56" s="410"/>
      <c r="FU56" s="410"/>
      <c r="FV56" s="410"/>
      <c r="FW56" s="410"/>
      <c r="FX56" s="410"/>
      <c r="FY56" s="410"/>
      <c r="FZ56" s="410"/>
      <c r="GA56" s="410"/>
      <c r="GB56" s="410"/>
      <c r="GC56" s="410"/>
      <c r="GD56" s="410"/>
      <c r="GE56" s="410"/>
      <c r="GF56" s="410"/>
      <c r="GG56" s="410"/>
      <c r="GH56" s="410"/>
      <c r="GI56" s="410"/>
      <c r="GJ56" s="410"/>
      <c r="GK56" s="410"/>
      <c r="GL56" s="410"/>
      <c r="GM56" s="410"/>
      <c r="GN56" s="410"/>
      <c r="GO56" s="410"/>
      <c r="GP56" s="410"/>
      <c r="GQ56" s="410"/>
      <c r="GR56" s="410"/>
    </row>
    <row r="57" spans="47:200" ht="18.75" customHeight="1"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10"/>
      <c r="DM57" s="410"/>
      <c r="DN57" s="410"/>
      <c r="DO57" s="410"/>
      <c r="DP57" s="410"/>
      <c r="DQ57" s="410"/>
      <c r="DR57" s="410"/>
      <c r="DS57" s="410"/>
      <c r="DT57" s="410"/>
      <c r="DU57" s="410"/>
      <c r="DV57" s="410"/>
      <c r="DW57" s="410"/>
      <c r="DX57" s="410"/>
      <c r="DY57" s="410"/>
      <c r="DZ57" s="410"/>
      <c r="EA57" s="410"/>
      <c r="EB57" s="410"/>
      <c r="EC57" s="410"/>
      <c r="ED57" s="410"/>
      <c r="EE57" s="410"/>
      <c r="EF57" s="410"/>
      <c r="EG57" s="410"/>
      <c r="EH57" s="410"/>
      <c r="EI57" s="410"/>
      <c r="EJ57" s="410"/>
      <c r="EK57" s="410"/>
      <c r="EL57" s="410"/>
      <c r="EM57" s="410"/>
      <c r="EN57" s="410"/>
      <c r="EO57" s="410"/>
      <c r="EP57" s="410"/>
      <c r="EQ57" s="410"/>
      <c r="ER57" s="410"/>
      <c r="ES57" s="410"/>
      <c r="ET57" s="410"/>
      <c r="EU57" s="410"/>
      <c r="EV57" s="410"/>
      <c r="EW57" s="410"/>
      <c r="EX57" s="410"/>
      <c r="EY57" s="410"/>
      <c r="EZ57" s="410"/>
      <c r="FA57" s="410"/>
      <c r="FB57" s="410"/>
      <c r="FC57" s="410"/>
      <c r="FD57" s="410"/>
      <c r="FE57" s="410"/>
      <c r="FF57" s="410"/>
      <c r="FG57" s="410"/>
      <c r="FH57" s="410"/>
      <c r="FI57" s="410"/>
      <c r="FJ57" s="410"/>
      <c r="FK57" s="410"/>
      <c r="FL57" s="410"/>
      <c r="FM57" s="410"/>
      <c r="FN57" s="410"/>
      <c r="FO57" s="410"/>
      <c r="FP57" s="410"/>
      <c r="FQ57" s="410"/>
      <c r="FR57" s="410"/>
      <c r="FS57" s="410"/>
      <c r="FT57" s="410"/>
      <c r="FU57" s="410"/>
      <c r="FV57" s="410"/>
      <c r="FW57" s="410"/>
      <c r="FX57" s="410"/>
      <c r="FY57" s="410"/>
      <c r="FZ57" s="410"/>
      <c r="GA57" s="410"/>
      <c r="GB57" s="410"/>
      <c r="GC57" s="410"/>
      <c r="GD57" s="410"/>
      <c r="GE57" s="410"/>
      <c r="GF57" s="410"/>
      <c r="GG57" s="410"/>
      <c r="GH57" s="410"/>
      <c r="GI57" s="410"/>
      <c r="GJ57" s="410"/>
      <c r="GK57" s="410"/>
      <c r="GL57" s="410"/>
      <c r="GM57" s="410"/>
      <c r="GN57" s="410"/>
      <c r="GO57" s="410"/>
      <c r="GP57" s="410"/>
      <c r="GQ57" s="410"/>
      <c r="GR57" s="410"/>
    </row>
    <row r="58" spans="47:200" ht="18.75" customHeight="1"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0"/>
      <c r="DM58" s="410"/>
      <c r="DN58" s="410"/>
      <c r="DO58" s="410"/>
      <c r="DP58" s="410"/>
      <c r="DQ58" s="410"/>
      <c r="DR58" s="410"/>
      <c r="DS58" s="410"/>
      <c r="DT58" s="410"/>
      <c r="DU58" s="410"/>
      <c r="DV58" s="410"/>
      <c r="DW58" s="410"/>
      <c r="DX58" s="410"/>
      <c r="DY58" s="410"/>
      <c r="DZ58" s="410"/>
      <c r="EA58" s="410"/>
      <c r="EB58" s="410"/>
      <c r="EC58" s="410"/>
      <c r="ED58" s="410"/>
      <c r="EE58" s="410"/>
      <c r="EF58" s="410"/>
      <c r="EG58" s="410"/>
      <c r="EH58" s="410"/>
      <c r="EI58" s="410"/>
      <c r="EJ58" s="410"/>
      <c r="EK58" s="410"/>
      <c r="EL58" s="410"/>
      <c r="EM58" s="410"/>
      <c r="EN58" s="410"/>
      <c r="EO58" s="410"/>
      <c r="EP58" s="410"/>
      <c r="EQ58" s="410"/>
      <c r="ER58" s="410"/>
      <c r="ES58" s="410"/>
      <c r="ET58" s="410"/>
      <c r="EU58" s="410"/>
      <c r="EV58" s="410"/>
      <c r="EW58" s="410"/>
      <c r="EX58" s="410"/>
      <c r="EY58" s="410"/>
      <c r="EZ58" s="410"/>
      <c r="FA58" s="410"/>
      <c r="FB58" s="410"/>
      <c r="FC58" s="410"/>
      <c r="FD58" s="410"/>
      <c r="FE58" s="410"/>
      <c r="FF58" s="410"/>
      <c r="FG58" s="410"/>
      <c r="FH58" s="410"/>
      <c r="FI58" s="410"/>
      <c r="FJ58" s="410"/>
      <c r="FK58" s="410"/>
      <c r="FL58" s="410"/>
      <c r="FM58" s="410"/>
      <c r="FN58" s="410"/>
      <c r="FO58" s="410"/>
      <c r="FP58" s="410"/>
      <c r="FQ58" s="410"/>
      <c r="FR58" s="410"/>
      <c r="FS58" s="410"/>
      <c r="FT58" s="410"/>
      <c r="FU58" s="410"/>
      <c r="FV58" s="410"/>
      <c r="FW58" s="410"/>
      <c r="FX58" s="410"/>
      <c r="FY58" s="410"/>
      <c r="FZ58" s="410"/>
      <c r="GA58" s="410"/>
      <c r="GB58" s="410"/>
      <c r="GC58" s="410"/>
      <c r="GD58" s="410"/>
      <c r="GE58" s="410"/>
      <c r="GF58" s="410"/>
      <c r="GG58" s="410"/>
      <c r="GH58" s="410"/>
      <c r="GI58" s="410"/>
      <c r="GJ58" s="410"/>
      <c r="GK58" s="410"/>
      <c r="GL58" s="410"/>
      <c r="GM58" s="410"/>
      <c r="GN58" s="410"/>
      <c r="GO58" s="410"/>
      <c r="GP58" s="410"/>
      <c r="GQ58" s="410"/>
      <c r="GR58" s="410"/>
    </row>
    <row r="59" spans="47:200" ht="18.75" customHeight="1"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0"/>
      <c r="DV59" s="410"/>
      <c r="DW59" s="410"/>
      <c r="DX59" s="410"/>
      <c r="DY59" s="410"/>
      <c r="DZ59" s="410"/>
      <c r="EA59" s="410"/>
      <c r="EB59" s="410"/>
      <c r="EC59" s="410"/>
      <c r="ED59" s="410"/>
      <c r="EE59" s="410"/>
      <c r="EF59" s="410"/>
      <c r="EG59" s="410"/>
      <c r="EH59" s="410"/>
      <c r="EI59" s="410"/>
      <c r="EJ59" s="410"/>
      <c r="EK59" s="410"/>
      <c r="EL59" s="410"/>
      <c r="EM59" s="410"/>
      <c r="EN59" s="410"/>
      <c r="EO59" s="410"/>
      <c r="EP59" s="410"/>
      <c r="EQ59" s="410"/>
      <c r="ER59" s="410"/>
      <c r="ES59" s="410"/>
      <c r="ET59" s="410"/>
      <c r="EU59" s="410"/>
      <c r="EV59" s="410"/>
      <c r="EW59" s="410"/>
      <c r="EX59" s="410"/>
      <c r="EY59" s="410"/>
      <c r="EZ59" s="410"/>
      <c r="FA59" s="410"/>
      <c r="FB59" s="410"/>
      <c r="FC59" s="410"/>
      <c r="FD59" s="410"/>
      <c r="FE59" s="410"/>
      <c r="FF59" s="410"/>
      <c r="FG59" s="410"/>
      <c r="FH59" s="410"/>
      <c r="FI59" s="410"/>
      <c r="FJ59" s="410"/>
      <c r="FK59" s="410"/>
      <c r="FL59" s="410"/>
      <c r="FM59" s="410"/>
      <c r="FN59" s="410"/>
      <c r="FO59" s="410"/>
      <c r="FP59" s="410"/>
      <c r="FQ59" s="410"/>
      <c r="FR59" s="410"/>
      <c r="FS59" s="410"/>
      <c r="FT59" s="410"/>
      <c r="FU59" s="410"/>
      <c r="FV59" s="410"/>
      <c r="FW59" s="410"/>
      <c r="FX59" s="410"/>
      <c r="FY59" s="410"/>
      <c r="FZ59" s="410"/>
      <c r="GA59" s="410"/>
      <c r="GB59" s="410"/>
      <c r="GC59" s="410"/>
      <c r="GD59" s="410"/>
      <c r="GE59" s="410"/>
      <c r="GF59" s="410"/>
      <c r="GG59" s="410"/>
      <c r="GH59" s="410"/>
      <c r="GI59" s="410"/>
      <c r="GJ59" s="410"/>
      <c r="GK59" s="410"/>
      <c r="GL59" s="410"/>
      <c r="GM59" s="410"/>
      <c r="GN59" s="410"/>
      <c r="GO59" s="410"/>
      <c r="GP59" s="410"/>
      <c r="GQ59" s="410"/>
      <c r="GR59" s="410"/>
    </row>
    <row r="60" spans="47:200" ht="18.75" customHeight="1"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  <c r="FF60" s="410"/>
      <c r="FG60" s="410"/>
      <c r="FH60" s="410"/>
      <c r="FI60" s="410"/>
      <c r="FJ60" s="410"/>
      <c r="FK60" s="410"/>
      <c r="FL60" s="410"/>
      <c r="FM60" s="410"/>
      <c r="FN60" s="410"/>
      <c r="FO60" s="410"/>
      <c r="FP60" s="410"/>
      <c r="FQ60" s="410"/>
      <c r="FR60" s="410"/>
      <c r="FS60" s="410"/>
      <c r="FT60" s="410"/>
      <c r="FU60" s="410"/>
      <c r="FV60" s="410"/>
      <c r="FW60" s="410"/>
      <c r="FX60" s="410"/>
      <c r="FY60" s="410"/>
      <c r="FZ60" s="410"/>
      <c r="GA60" s="410"/>
      <c r="GB60" s="410"/>
      <c r="GC60" s="410"/>
      <c r="GD60" s="410"/>
      <c r="GE60" s="410"/>
      <c r="GF60" s="410"/>
      <c r="GG60" s="410"/>
      <c r="GH60" s="410"/>
      <c r="GI60" s="410"/>
      <c r="GJ60" s="410"/>
      <c r="GK60" s="410"/>
      <c r="GL60" s="410"/>
      <c r="GM60" s="410"/>
      <c r="GN60" s="410"/>
      <c r="GO60" s="410"/>
      <c r="GP60" s="410"/>
      <c r="GQ60" s="410"/>
      <c r="GR60" s="410"/>
    </row>
    <row r="61" spans="47:200" ht="18.75" customHeight="1"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0"/>
      <c r="DJ61" s="410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0"/>
      <c r="DV61" s="410"/>
      <c r="DW61" s="410"/>
      <c r="DX61" s="410"/>
      <c r="DY61" s="410"/>
      <c r="DZ61" s="410"/>
      <c r="EA61" s="410"/>
      <c r="EB61" s="410"/>
      <c r="EC61" s="410"/>
      <c r="ED61" s="410"/>
      <c r="EE61" s="410"/>
      <c r="EF61" s="410"/>
      <c r="EG61" s="410"/>
      <c r="EH61" s="410"/>
      <c r="EI61" s="410"/>
      <c r="EJ61" s="410"/>
      <c r="EK61" s="410"/>
      <c r="EL61" s="410"/>
      <c r="EM61" s="410"/>
      <c r="EN61" s="410"/>
      <c r="EO61" s="410"/>
      <c r="EP61" s="410"/>
      <c r="EQ61" s="410"/>
      <c r="ER61" s="410"/>
      <c r="ES61" s="410"/>
      <c r="ET61" s="410"/>
      <c r="EU61" s="410"/>
      <c r="EV61" s="410"/>
      <c r="EW61" s="410"/>
      <c r="EX61" s="410"/>
      <c r="EY61" s="410"/>
      <c r="EZ61" s="410"/>
      <c r="FA61" s="410"/>
      <c r="FB61" s="410"/>
      <c r="FC61" s="410"/>
      <c r="FD61" s="410"/>
      <c r="FE61" s="410"/>
      <c r="FF61" s="410"/>
      <c r="FG61" s="410"/>
      <c r="FH61" s="410"/>
      <c r="FI61" s="410"/>
      <c r="FJ61" s="410"/>
      <c r="FK61" s="410"/>
      <c r="FL61" s="410"/>
      <c r="FM61" s="410"/>
      <c r="FN61" s="410"/>
      <c r="FO61" s="410"/>
      <c r="FP61" s="410"/>
      <c r="FQ61" s="410"/>
      <c r="FR61" s="410"/>
      <c r="FS61" s="410"/>
      <c r="FT61" s="410"/>
      <c r="FU61" s="410"/>
      <c r="FV61" s="410"/>
      <c r="FW61" s="410"/>
      <c r="FX61" s="410"/>
      <c r="FY61" s="410"/>
      <c r="FZ61" s="410"/>
      <c r="GA61" s="410"/>
      <c r="GB61" s="410"/>
      <c r="GC61" s="410"/>
      <c r="GD61" s="410"/>
      <c r="GE61" s="410"/>
      <c r="GF61" s="410"/>
      <c r="GG61" s="410"/>
      <c r="GH61" s="410"/>
      <c r="GI61" s="410"/>
      <c r="GJ61" s="410"/>
      <c r="GK61" s="410"/>
      <c r="GL61" s="410"/>
      <c r="GM61" s="410"/>
      <c r="GN61" s="410"/>
      <c r="GO61" s="410"/>
      <c r="GP61" s="410"/>
      <c r="GQ61" s="410"/>
      <c r="GR61" s="410"/>
    </row>
    <row r="62" spans="47:200" ht="18.75" customHeight="1">
      <c r="AU62" s="410"/>
      <c r="AV62" s="410"/>
      <c r="AW62" s="410"/>
      <c r="AX62" s="410"/>
      <c r="AY62" s="410"/>
      <c r="AZ62" s="410"/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0"/>
      <c r="BN62" s="410"/>
      <c r="BO62" s="410"/>
      <c r="BP62" s="410"/>
      <c r="BQ62" s="410"/>
      <c r="BR62" s="410"/>
      <c r="BS62" s="410"/>
      <c r="BT62" s="410"/>
      <c r="BU62" s="410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0"/>
      <c r="CW62" s="410"/>
      <c r="CX62" s="410"/>
      <c r="CY62" s="410"/>
      <c r="CZ62" s="410"/>
      <c r="DA62" s="410"/>
      <c r="DB62" s="410"/>
      <c r="DC62" s="410"/>
      <c r="DD62" s="410"/>
      <c r="DE62" s="410"/>
      <c r="DF62" s="410"/>
      <c r="DG62" s="410"/>
      <c r="DH62" s="410"/>
      <c r="DI62" s="410"/>
      <c r="DJ62" s="410"/>
      <c r="DK62" s="410"/>
      <c r="DL62" s="410"/>
      <c r="DM62" s="410"/>
      <c r="DN62" s="410"/>
      <c r="DO62" s="410"/>
      <c r="DP62" s="410"/>
      <c r="DQ62" s="410"/>
      <c r="DR62" s="410"/>
      <c r="DS62" s="410"/>
      <c r="DT62" s="410"/>
      <c r="DU62" s="410"/>
      <c r="DV62" s="410"/>
      <c r="DW62" s="410"/>
      <c r="DX62" s="410"/>
      <c r="DY62" s="410"/>
      <c r="DZ62" s="410"/>
      <c r="EA62" s="410"/>
      <c r="EB62" s="410"/>
      <c r="EC62" s="410"/>
      <c r="ED62" s="410"/>
      <c r="EE62" s="410"/>
      <c r="EF62" s="410"/>
      <c r="EG62" s="410"/>
      <c r="EH62" s="410"/>
      <c r="EI62" s="410"/>
      <c r="EJ62" s="410"/>
      <c r="EK62" s="410"/>
      <c r="EL62" s="410"/>
      <c r="EM62" s="410"/>
      <c r="EN62" s="410"/>
      <c r="EO62" s="410"/>
      <c r="EP62" s="410"/>
      <c r="EQ62" s="410"/>
      <c r="ER62" s="410"/>
      <c r="ES62" s="410"/>
      <c r="ET62" s="410"/>
      <c r="EU62" s="410"/>
      <c r="EV62" s="410"/>
      <c r="EW62" s="410"/>
      <c r="EX62" s="410"/>
      <c r="EY62" s="410"/>
      <c r="EZ62" s="410"/>
      <c r="FA62" s="410"/>
      <c r="FB62" s="410"/>
      <c r="FC62" s="410"/>
      <c r="FD62" s="410"/>
      <c r="FE62" s="410"/>
      <c r="FF62" s="410"/>
      <c r="FG62" s="410"/>
      <c r="FH62" s="410"/>
      <c r="FI62" s="410"/>
      <c r="FJ62" s="410"/>
      <c r="FK62" s="410"/>
      <c r="FL62" s="410"/>
      <c r="FM62" s="410"/>
      <c r="FN62" s="410"/>
      <c r="FO62" s="410"/>
      <c r="FP62" s="410"/>
      <c r="FQ62" s="410"/>
      <c r="FR62" s="410"/>
      <c r="FS62" s="410"/>
      <c r="FT62" s="410"/>
      <c r="FU62" s="410"/>
      <c r="FV62" s="410"/>
      <c r="FW62" s="410"/>
      <c r="FX62" s="410"/>
      <c r="FY62" s="410"/>
      <c r="FZ62" s="410"/>
      <c r="GA62" s="410"/>
      <c r="GB62" s="410"/>
      <c r="GC62" s="410"/>
      <c r="GD62" s="410"/>
      <c r="GE62" s="410"/>
      <c r="GF62" s="410"/>
      <c r="GG62" s="410"/>
      <c r="GH62" s="410"/>
      <c r="GI62" s="410"/>
      <c r="GJ62" s="410"/>
      <c r="GK62" s="410"/>
      <c r="GL62" s="410"/>
      <c r="GM62" s="410"/>
      <c r="GN62" s="410"/>
      <c r="GO62" s="410"/>
      <c r="GP62" s="410"/>
      <c r="GQ62" s="410"/>
      <c r="GR62" s="410"/>
    </row>
    <row r="63" spans="47:200" ht="18.75" customHeight="1"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  <c r="DB63" s="410"/>
      <c r="DC63" s="410"/>
      <c r="DD63" s="410"/>
      <c r="DE63" s="410"/>
      <c r="DF63" s="410"/>
      <c r="DG63" s="410"/>
      <c r="DH63" s="410"/>
      <c r="DI63" s="410"/>
      <c r="DJ63" s="410"/>
      <c r="DK63" s="410"/>
      <c r="DL63" s="410"/>
      <c r="DM63" s="410"/>
      <c r="DN63" s="410"/>
      <c r="DO63" s="410"/>
      <c r="DP63" s="410"/>
      <c r="DQ63" s="410"/>
      <c r="DR63" s="410"/>
      <c r="DS63" s="410"/>
      <c r="DT63" s="410"/>
      <c r="DU63" s="410"/>
      <c r="DV63" s="410"/>
      <c r="DW63" s="410"/>
      <c r="DX63" s="410"/>
      <c r="DY63" s="410"/>
      <c r="DZ63" s="410"/>
      <c r="EA63" s="410"/>
      <c r="EB63" s="410"/>
      <c r="EC63" s="410"/>
      <c r="ED63" s="410"/>
      <c r="EE63" s="410"/>
      <c r="EF63" s="410"/>
      <c r="EG63" s="410"/>
      <c r="EH63" s="410"/>
      <c r="EI63" s="410"/>
      <c r="EJ63" s="410"/>
      <c r="EK63" s="410"/>
      <c r="EL63" s="410"/>
      <c r="EM63" s="410"/>
      <c r="EN63" s="410"/>
      <c r="EO63" s="410"/>
      <c r="EP63" s="410"/>
      <c r="EQ63" s="410"/>
      <c r="ER63" s="410"/>
      <c r="ES63" s="410"/>
      <c r="ET63" s="410"/>
      <c r="EU63" s="410"/>
      <c r="EV63" s="410"/>
      <c r="EW63" s="410"/>
      <c r="EX63" s="410"/>
      <c r="EY63" s="410"/>
      <c r="EZ63" s="410"/>
      <c r="FA63" s="410"/>
      <c r="FB63" s="410"/>
      <c r="FC63" s="410"/>
      <c r="FD63" s="410"/>
      <c r="FE63" s="410"/>
      <c r="FF63" s="410"/>
      <c r="FG63" s="410"/>
      <c r="FH63" s="410"/>
      <c r="FI63" s="410"/>
      <c r="FJ63" s="410"/>
      <c r="FK63" s="410"/>
      <c r="FL63" s="410"/>
      <c r="FM63" s="410"/>
      <c r="FN63" s="410"/>
      <c r="FO63" s="410"/>
      <c r="FP63" s="410"/>
      <c r="FQ63" s="410"/>
      <c r="FR63" s="410"/>
      <c r="FS63" s="410"/>
      <c r="FT63" s="410"/>
      <c r="FU63" s="410"/>
      <c r="FV63" s="410"/>
      <c r="FW63" s="410"/>
      <c r="FX63" s="410"/>
      <c r="FY63" s="410"/>
      <c r="FZ63" s="410"/>
      <c r="GA63" s="410"/>
      <c r="GB63" s="410"/>
      <c r="GC63" s="410"/>
      <c r="GD63" s="410"/>
      <c r="GE63" s="410"/>
      <c r="GF63" s="410"/>
      <c r="GG63" s="410"/>
      <c r="GH63" s="410"/>
      <c r="GI63" s="410"/>
      <c r="GJ63" s="410"/>
      <c r="GK63" s="410"/>
      <c r="GL63" s="410"/>
      <c r="GM63" s="410"/>
      <c r="GN63" s="410"/>
      <c r="GO63" s="410"/>
      <c r="GP63" s="410"/>
      <c r="GQ63" s="410"/>
      <c r="GR63" s="410"/>
    </row>
    <row r="64" spans="47:200" ht="18.75" customHeight="1"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0"/>
      <c r="DL64" s="410"/>
      <c r="DM64" s="410"/>
      <c r="DN64" s="410"/>
      <c r="DO64" s="410"/>
      <c r="DP64" s="410"/>
      <c r="DQ64" s="410"/>
      <c r="DR64" s="410"/>
      <c r="DS64" s="410"/>
      <c r="DT64" s="410"/>
      <c r="DU64" s="410"/>
      <c r="DV64" s="410"/>
      <c r="DW64" s="410"/>
      <c r="DX64" s="410"/>
      <c r="DY64" s="410"/>
      <c r="DZ64" s="410"/>
      <c r="EA64" s="410"/>
      <c r="EB64" s="410"/>
      <c r="EC64" s="410"/>
      <c r="ED64" s="410"/>
      <c r="EE64" s="410"/>
      <c r="EF64" s="410"/>
      <c r="EG64" s="410"/>
      <c r="EH64" s="410"/>
      <c r="EI64" s="410"/>
      <c r="EJ64" s="410"/>
      <c r="EK64" s="410"/>
      <c r="EL64" s="410"/>
      <c r="EM64" s="410"/>
      <c r="EN64" s="410"/>
      <c r="EO64" s="410"/>
      <c r="EP64" s="410"/>
      <c r="EQ64" s="410"/>
      <c r="ER64" s="410"/>
      <c r="ES64" s="410"/>
      <c r="ET64" s="410"/>
      <c r="EU64" s="410"/>
      <c r="EV64" s="410"/>
      <c r="EW64" s="410"/>
      <c r="EX64" s="410"/>
      <c r="EY64" s="410"/>
      <c r="EZ64" s="410"/>
      <c r="FA64" s="410"/>
      <c r="FB64" s="410"/>
      <c r="FC64" s="410"/>
      <c r="FD64" s="410"/>
      <c r="FE64" s="410"/>
      <c r="FF64" s="410"/>
      <c r="FG64" s="410"/>
      <c r="FH64" s="410"/>
      <c r="FI64" s="410"/>
      <c r="FJ64" s="410"/>
      <c r="FK64" s="410"/>
      <c r="FL64" s="410"/>
      <c r="FM64" s="410"/>
      <c r="FN64" s="410"/>
      <c r="FO64" s="410"/>
      <c r="FP64" s="410"/>
      <c r="FQ64" s="410"/>
      <c r="FR64" s="410"/>
      <c r="FS64" s="410"/>
      <c r="FT64" s="410"/>
      <c r="FU64" s="410"/>
      <c r="FV64" s="410"/>
      <c r="FW64" s="410"/>
      <c r="FX64" s="410"/>
      <c r="FY64" s="410"/>
      <c r="FZ64" s="410"/>
      <c r="GA64" s="410"/>
      <c r="GB64" s="410"/>
      <c r="GC64" s="410"/>
      <c r="GD64" s="410"/>
      <c r="GE64" s="410"/>
      <c r="GF64" s="410"/>
      <c r="GG64" s="410"/>
      <c r="GH64" s="410"/>
      <c r="GI64" s="410"/>
      <c r="GJ64" s="410"/>
      <c r="GK64" s="410"/>
      <c r="GL64" s="410"/>
      <c r="GM64" s="410"/>
      <c r="GN64" s="410"/>
      <c r="GO64" s="410"/>
      <c r="GP64" s="410"/>
      <c r="GQ64" s="410"/>
      <c r="GR64" s="410"/>
    </row>
    <row r="65" spans="47:200" ht="18.75" customHeight="1"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0"/>
      <c r="DL65" s="410"/>
      <c r="DM65" s="410"/>
      <c r="DN65" s="410"/>
      <c r="DO65" s="410"/>
      <c r="DP65" s="410"/>
      <c r="DQ65" s="410"/>
      <c r="DR65" s="410"/>
      <c r="DS65" s="410"/>
      <c r="DT65" s="410"/>
      <c r="DU65" s="410"/>
      <c r="DV65" s="410"/>
      <c r="DW65" s="410"/>
      <c r="DX65" s="410"/>
      <c r="DY65" s="410"/>
      <c r="DZ65" s="410"/>
      <c r="EA65" s="410"/>
      <c r="EB65" s="410"/>
      <c r="EC65" s="410"/>
      <c r="ED65" s="410"/>
      <c r="EE65" s="410"/>
      <c r="EF65" s="410"/>
      <c r="EG65" s="410"/>
      <c r="EH65" s="410"/>
      <c r="EI65" s="410"/>
      <c r="EJ65" s="410"/>
      <c r="EK65" s="410"/>
      <c r="EL65" s="410"/>
      <c r="EM65" s="410"/>
      <c r="EN65" s="410"/>
      <c r="EO65" s="410"/>
      <c r="EP65" s="410"/>
      <c r="EQ65" s="410"/>
      <c r="ER65" s="410"/>
      <c r="ES65" s="410"/>
      <c r="ET65" s="410"/>
      <c r="EU65" s="410"/>
      <c r="EV65" s="410"/>
      <c r="EW65" s="410"/>
      <c r="EX65" s="410"/>
      <c r="EY65" s="410"/>
      <c r="EZ65" s="410"/>
      <c r="FA65" s="410"/>
      <c r="FB65" s="410"/>
      <c r="FC65" s="410"/>
      <c r="FD65" s="410"/>
      <c r="FE65" s="410"/>
      <c r="FF65" s="410"/>
      <c r="FG65" s="410"/>
      <c r="FH65" s="410"/>
      <c r="FI65" s="410"/>
      <c r="FJ65" s="410"/>
      <c r="FK65" s="410"/>
      <c r="FL65" s="410"/>
      <c r="FM65" s="410"/>
      <c r="FN65" s="410"/>
      <c r="FO65" s="410"/>
      <c r="FP65" s="410"/>
      <c r="FQ65" s="410"/>
      <c r="FR65" s="410"/>
      <c r="FS65" s="410"/>
      <c r="FT65" s="410"/>
      <c r="FU65" s="410"/>
      <c r="FV65" s="410"/>
      <c r="FW65" s="410"/>
      <c r="FX65" s="410"/>
      <c r="FY65" s="410"/>
      <c r="FZ65" s="410"/>
      <c r="GA65" s="410"/>
      <c r="GB65" s="410"/>
      <c r="GC65" s="410"/>
      <c r="GD65" s="410"/>
      <c r="GE65" s="410"/>
      <c r="GF65" s="410"/>
      <c r="GG65" s="410"/>
      <c r="GH65" s="410"/>
      <c r="GI65" s="410"/>
      <c r="GJ65" s="410"/>
      <c r="GK65" s="410"/>
      <c r="GL65" s="410"/>
      <c r="GM65" s="410"/>
      <c r="GN65" s="410"/>
      <c r="GO65" s="410"/>
      <c r="GP65" s="410"/>
      <c r="GQ65" s="410"/>
      <c r="GR65" s="410"/>
    </row>
    <row r="66" spans="47:200" ht="18.75" customHeight="1"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0"/>
      <c r="DS66" s="410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0"/>
      <c r="EL66" s="410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0"/>
      <c r="FF66" s="410"/>
      <c r="FG66" s="410"/>
      <c r="FH66" s="410"/>
      <c r="FI66" s="410"/>
      <c r="FJ66" s="410"/>
      <c r="FK66" s="410"/>
      <c r="FL66" s="410"/>
      <c r="FM66" s="410"/>
      <c r="FN66" s="410"/>
      <c r="FO66" s="410"/>
      <c r="FP66" s="410"/>
      <c r="FQ66" s="410"/>
      <c r="FR66" s="410"/>
      <c r="FS66" s="410"/>
      <c r="FT66" s="410"/>
      <c r="FU66" s="410"/>
      <c r="FV66" s="410"/>
      <c r="FW66" s="410"/>
      <c r="FX66" s="410"/>
      <c r="FY66" s="410"/>
      <c r="FZ66" s="410"/>
      <c r="GA66" s="410"/>
      <c r="GB66" s="410"/>
      <c r="GC66" s="410"/>
      <c r="GD66" s="410"/>
      <c r="GE66" s="410"/>
      <c r="GF66" s="410"/>
      <c r="GG66" s="410"/>
      <c r="GH66" s="410"/>
      <c r="GI66" s="410"/>
      <c r="GJ66" s="410"/>
      <c r="GK66" s="410"/>
      <c r="GL66" s="410"/>
      <c r="GM66" s="410"/>
      <c r="GN66" s="410"/>
      <c r="GO66" s="410"/>
      <c r="GP66" s="410"/>
      <c r="GQ66" s="410"/>
      <c r="GR66" s="410"/>
    </row>
    <row r="67" spans="47:200" ht="18.75" customHeight="1"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0"/>
      <c r="FL67" s="410"/>
      <c r="FM67" s="410"/>
      <c r="FN67" s="410"/>
      <c r="FO67" s="410"/>
      <c r="FP67" s="410"/>
      <c r="FQ67" s="410"/>
      <c r="FR67" s="410"/>
      <c r="FS67" s="410"/>
      <c r="FT67" s="410"/>
      <c r="FU67" s="410"/>
      <c r="FV67" s="410"/>
      <c r="FW67" s="410"/>
      <c r="FX67" s="410"/>
      <c r="FY67" s="410"/>
      <c r="FZ67" s="410"/>
      <c r="GA67" s="410"/>
      <c r="GB67" s="410"/>
      <c r="GC67" s="410"/>
      <c r="GD67" s="410"/>
      <c r="GE67" s="410"/>
      <c r="GF67" s="410"/>
      <c r="GG67" s="410"/>
      <c r="GH67" s="410"/>
      <c r="GI67" s="410"/>
      <c r="GJ67" s="410"/>
      <c r="GK67" s="410"/>
      <c r="GL67" s="410"/>
      <c r="GM67" s="410"/>
      <c r="GN67" s="410"/>
      <c r="GO67" s="410"/>
      <c r="GP67" s="410"/>
      <c r="GQ67" s="410"/>
      <c r="GR67" s="410"/>
    </row>
    <row r="68" spans="47:200" ht="18.75" customHeight="1"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0"/>
      <c r="DM68" s="410"/>
      <c r="DN68" s="410"/>
      <c r="DO68" s="410"/>
      <c r="DP68" s="410"/>
      <c r="DQ68" s="410"/>
      <c r="DR68" s="410"/>
      <c r="DS68" s="410"/>
      <c r="DT68" s="410"/>
      <c r="DU68" s="410"/>
      <c r="DV68" s="410"/>
      <c r="DW68" s="410"/>
      <c r="DX68" s="410"/>
      <c r="DY68" s="410"/>
      <c r="DZ68" s="410"/>
      <c r="EA68" s="410"/>
      <c r="EB68" s="410"/>
      <c r="EC68" s="410"/>
      <c r="ED68" s="410"/>
      <c r="EE68" s="410"/>
      <c r="EF68" s="410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0"/>
      <c r="ET68" s="410"/>
      <c r="EU68" s="410"/>
      <c r="EV68" s="410"/>
      <c r="EW68" s="410"/>
      <c r="EX68" s="410"/>
      <c r="EY68" s="410"/>
      <c r="EZ68" s="410"/>
      <c r="FA68" s="410"/>
      <c r="FB68" s="410"/>
      <c r="FC68" s="410"/>
      <c r="FD68" s="410"/>
      <c r="FE68" s="410"/>
      <c r="FF68" s="410"/>
      <c r="FG68" s="410"/>
      <c r="FH68" s="410"/>
      <c r="FI68" s="410"/>
      <c r="FJ68" s="410"/>
      <c r="FK68" s="410"/>
      <c r="FL68" s="410"/>
      <c r="FM68" s="410"/>
      <c r="FN68" s="410"/>
      <c r="FO68" s="410"/>
      <c r="FP68" s="410"/>
      <c r="FQ68" s="410"/>
      <c r="FR68" s="410"/>
      <c r="FS68" s="410"/>
      <c r="FT68" s="410"/>
      <c r="FU68" s="410"/>
      <c r="FV68" s="410"/>
      <c r="FW68" s="410"/>
      <c r="FX68" s="410"/>
      <c r="FY68" s="410"/>
      <c r="FZ68" s="410"/>
      <c r="GA68" s="410"/>
      <c r="GB68" s="410"/>
      <c r="GC68" s="410"/>
      <c r="GD68" s="410"/>
      <c r="GE68" s="410"/>
      <c r="GF68" s="410"/>
      <c r="GG68" s="410"/>
      <c r="GH68" s="410"/>
      <c r="GI68" s="410"/>
      <c r="GJ68" s="410"/>
      <c r="GK68" s="410"/>
      <c r="GL68" s="410"/>
      <c r="GM68" s="410"/>
      <c r="GN68" s="410"/>
      <c r="GO68" s="410"/>
      <c r="GP68" s="410"/>
      <c r="GQ68" s="410"/>
      <c r="GR68" s="410"/>
    </row>
    <row r="69" spans="47:200" ht="18.75" customHeight="1"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410"/>
      <c r="CI69" s="410"/>
      <c r="CJ69" s="410"/>
      <c r="CK69" s="410"/>
      <c r="CL69" s="410"/>
      <c r="CM69" s="410"/>
      <c r="CN69" s="410"/>
      <c r="CO69" s="410"/>
      <c r="CP69" s="410"/>
      <c r="CQ69" s="410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0"/>
      <c r="FF69" s="410"/>
      <c r="FG69" s="410"/>
      <c r="FH69" s="410"/>
      <c r="FI69" s="410"/>
      <c r="FJ69" s="410"/>
      <c r="FK69" s="410"/>
      <c r="FL69" s="410"/>
      <c r="FM69" s="410"/>
      <c r="FN69" s="410"/>
      <c r="FO69" s="410"/>
      <c r="FP69" s="410"/>
      <c r="FQ69" s="410"/>
      <c r="FR69" s="410"/>
      <c r="FS69" s="410"/>
      <c r="FT69" s="410"/>
      <c r="FU69" s="410"/>
      <c r="FV69" s="410"/>
      <c r="FW69" s="410"/>
      <c r="FX69" s="410"/>
      <c r="FY69" s="410"/>
      <c r="FZ69" s="410"/>
      <c r="GA69" s="410"/>
      <c r="GB69" s="410"/>
      <c r="GC69" s="410"/>
      <c r="GD69" s="410"/>
      <c r="GE69" s="410"/>
      <c r="GF69" s="410"/>
      <c r="GG69" s="410"/>
      <c r="GH69" s="410"/>
      <c r="GI69" s="410"/>
      <c r="GJ69" s="410"/>
      <c r="GK69" s="410"/>
      <c r="GL69" s="410"/>
      <c r="GM69" s="410"/>
      <c r="GN69" s="410"/>
      <c r="GO69" s="410"/>
      <c r="GP69" s="410"/>
      <c r="GQ69" s="410"/>
      <c r="GR69" s="410"/>
    </row>
    <row r="70" spans="47:200" ht="18.75" customHeight="1"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0"/>
      <c r="CO70" s="410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0"/>
      <c r="DT70" s="410"/>
      <c r="DU70" s="410"/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0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0"/>
      <c r="ET70" s="410"/>
      <c r="EU70" s="410"/>
      <c r="EV70" s="410"/>
      <c r="EW70" s="410"/>
      <c r="EX70" s="410"/>
      <c r="EY70" s="410"/>
      <c r="EZ70" s="410"/>
      <c r="FA70" s="410"/>
      <c r="FB70" s="410"/>
      <c r="FC70" s="410"/>
      <c r="FD70" s="410"/>
      <c r="FE70" s="410"/>
      <c r="FF70" s="410"/>
      <c r="FG70" s="410"/>
      <c r="FH70" s="410"/>
      <c r="FI70" s="410"/>
      <c r="FJ70" s="410"/>
      <c r="FK70" s="410"/>
      <c r="FL70" s="410"/>
      <c r="FM70" s="410"/>
      <c r="FN70" s="410"/>
      <c r="FO70" s="410"/>
      <c r="FP70" s="410"/>
      <c r="FQ70" s="410"/>
      <c r="FR70" s="410"/>
      <c r="FS70" s="410"/>
      <c r="FT70" s="410"/>
      <c r="FU70" s="410"/>
      <c r="FV70" s="410"/>
      <c r="FW70" s="410"/>
      <c r="FX70" s="410"/>
      <c r="FY70" s="410"/>
      <c r="FZ70" s="410"/>
      <c r="GA70" s="410"/>
      <c r="GB70" s="410"/>
      <c r="GC70" s="410"/>
      <c r="GD70" s="410"/>
      <c r="GE70" s="410"/>
      <c r="GF70" s="410"/>
      <c r="GG70" s="410"/>
      <c r="GH70" s="410"/>
      <c r="GI70" s="410"/>
      <c r="GJ70" s="410"/>
      <c r="GK70" s="410"/>
      <c r="GL70" s="410"/>
      <c r="GM70" s="410"/>
      <c r="GN70" s="410"/>
      <c r="GO70" s="410"/>
      <c r="GP70" s="410"/>
      <c r="GQ70" s="410"/>
      <c r="GR70" s="410"/>
    </row>
    <row r="71" spans="47:200" ht="18.75" customHeight="1"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0"/>
      <c r="DT71" s="410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0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0"/>
      <c r="ET71" s="410"/>
      <c r="EU71" s="410"/>
      <c r="EV71" s="410"/>
      <c r="EW71" s="410"/>
      <c r="EX71" s="410"/>
      <c r="EY71" s="410"/>
      <c r="EZ71" s="410"/>
      <c r="FA71" s="410"/>
      <c r="FB71" s="410"/>
      <c r="FC71" s="410"/>
      <c r="FD71" s="410"/>
      <c r="FE71" s="410"/>
      <c r="FF71" s="410"/>
      <c r="FG71" s="410"/>
      <c r="FH71" s="410"/>
      <c r="FI71" s="410"/>
      <c r="FJ71" s="410"/>
      <c r="FK71" s="410"/>
      <c r="FL71" s="410"/>
      <c r="FM71" s="410"/>
      <c r="FN71" s="410"/>
      <c r="FO71" s="410"/>
      <c r="FP71" s="410"/>
      <c r="FQ71" s="410"/>
      <c r="FR71" s="410"/>
      <c r="FS71" s="410"/>
      <c r="FT71" s="410"/>
      <c r="FU71" s="410"/>
      <c r="FV71" s="410"/>
      <c r="FW71" s="410"/>
      <c r="FX71" s="410"/>
      <c r="FY71" s="410"/>
      <c r="FZ71" s="410"/>
      <c r="GA71" s="410"/>
      <c r="GB71" s="410"/>
      <c r="GC71" s="410"/>
      <c r="GD71" s="410"/>
      <c r="GE71" s="410"/>
      <c r="GF71" s="410"/>
      <c r="GG71" s="410"/>
      <c r="GH71" s="410"/>
      <c r="GI71" s="410"/>
      <c r="GJ71" s="410"/>
      <c r="GK71" s="410"/>
      <c r="GL71" s="410"/>
      <c r="GM71" s="410"/>
      <c r="GN71" s="410"/>
      <c r="GO71" s="410"/>
      <c r="GP71" s="410"/>
      <c r="GQ71" s="410"/>
      <c r="GR71" s="410"/>
    </row>
    <row r="72" spans="47:200" ht="18.75" customHeight="1"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410"/>
      <c r="CI72" s="410"/>
      <c r="CJ72" s="410"/>
      <c r="CK72" s="410"/>
      <c r="CL72" s="410"/>
      <c r="CM72" s="410"/>
      <c r="CN72" s="410"/>
      <c r="CO72" s="410"/>
      <c r="CP72" s="410"/>
      <c r="CQ72" s="410"/>
      <c r="CR72" s="410"/>
      <c r="CS72" s="410"/>
      <c r="CT72" s="410"/>
      <c r="CU72" s="410"/>
      <c r="CV72" s="410"/>
      <c r="CW72" s="410"/>
      <c r="CX72" s="410"/>
      <c r="CY72" s="410"/>
      <c r="CZ72" s="410"/>
      <c r="DA72" s="410"/>
      <c r="DB72" s="410"/>
      <c r="DC72" s="410"/>
      <c r="DD72" s="410"/>
      <c r="DE72" s="410"/>
      <c r="DF72" s="410"/>
      <c r="DG72" s="410"/>
      <c r="DH72" s="410"/>
      <c r="DI72" s="410"/>
      <c r="DJ72" s="410"/>
      <c r="DK72" s="410"/>
      <c r="DL72" s="410"/>
      <c r="DM72" s="410"/>
      <c r="DN72" s="410"/>
      <c r="DO72" s="410"/>
      <c r="DP72" s="410"/>
      <c r="DQ72" s="410"/>
      <c r="DR72" s="410"/>
      <c r="DS72" s="410"/>
      <c r="DT72" s="410"/>
      <c r="DU72" s="410"/>
      <c r="DV72" s="410"/>
      <c r="DW72" s="410"/>
      <c r="DX72" s="410"/>
      <c r="DY72" s="410"/>
      <c r="DZ72" s="410"/>
      <c r="EA72" s="410"/>
      <c r="EB72" s="410"/>
      <c r="EC72" s="410"/>
      <c r="ED72" s="410"/>
      <c r="EE72" s="410"/>
      <c r="EF72" s="410"/>
      <c r="EG72" s="410"/>
      <c r="EH72" s="410"/>
      <c r="EI72" s="410"/>
      <c r="EJ72" s="410"/>
      <c r="EK72" s="410"/>
      <c r="EL72" s="410"/>
      <c r="EM72" s="410"/>
      <c r="EN72" s="410"/>
      <c r="EO72" s="410"/>
      <c r="EP72" s="410"/>
      <c r="EQ72" s="410"/>
      <c r="ER72" s="410"/>
      <c r="ES72" s="410"/>
      <c r="ET72" s="410"/>
      <c r="EU72" s="410"/>
      <c r="EV72" s="410"/>
      <c r="EW72" s="410"/>
      <c r="EX72" s="410"/>
      <c r="EY72" s="410"/>
      <c r="EZ72" s="410"/>
      <c r="FA72" s="410"/>
      <c r="FB72" s="410"/>
      <c r="FC72" s="410"/>
      <c r="FD72" s="410"/>
      <c r="FE72" s="410"/>
      <c r="FF72" s="410"/>
      <c r="FG72" s="410"/>
      <c r="FH72" s="410"/>
      <c r="FI72" s="410"/>
      <c r="FJ72" s="410"/>
      <c r="FK72" s="410"/>
      <c r="FL72" s="410"/>
      <c r="FM72" s="410"/>
      <c r="FN72" s="410"/>
      <c r="FO72" s="410"/>
      <c r="FP72" s="410"/>
      <c r="FQ72" s="410"/>
      <c r="FR72" s="410"/>
      <c r="FS72" s="410"/>
      <c r="FT72" s="410"/>
      <c r="FU72" s="410"/>
      <c r="FV72" s="410"/>
      <c r="FW72" s="410"/>
      <c r="FX72" s="410"/>
      <c r="FY72" s="410"/>
      <c r="FZ72" s="410"/>
      <c r="GA72" s="410"/>
      <c r="GB72" s="410"/>
      <c r="GC72" s="410"/>
      <c r="GD72" s="410"/>
      <c r="GE72" s="410"/>
      <c r="GF72" s="410"/>
      <c r="GG72" s="410"/>
      <c r="GH72" s="410"/>
      <c r="GI72" s="410"/>
      <c r="GJ72" s="410"/>
      <c r="GK72" s="410"/>
      <c r="GL72" s="410"/>
      <c r="GM72" s="410"/>
      <c r="GN72" s="410"/>
      <c r="GO72" s="410"/>
      <c r="GP72" s="410"/>
      <c r="GQ72" s="410"/>
      <c r="GR72" s="410"/>
    </row>
    <row r="73" spans="47:200" ht="18.75" customHeight="1"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  <c r="FI73" s="410"/>
      <c r="FJ73" s="410"/>
      <c r="FK73" s="410"/>
      <c r="FL73" s="410"/>
      <c r="FM73" s="410"/>
      <c r="FN73" s="410"/>
      <c r="FO73" s="410"/>
      <c r="FP73" s="410"/>
      <c r="FQ73" s="410"/>
      <c r="FR73" s="410"/>
      <c r="FS73" s="410"/>
      <c r="FT73" s="410"/>
      <c r="FU73" s="410"/>
      <c r="FV73" s="410"/>
      <c r="FW73" s="410"/>
      <c r="FX73" s="410"/>
      <c r="FY73" s="410"/>
      <c r="FZ73" s="410"/>
      <c r="GA73" s="410"/>
      <c r="GB73" s="410"/>
      <c r="GC73" s="410"/>
      <c r="GD73" s="410"/>
      <c r="GE73" s="410"/>
      <c r="GF73" s="410"/>
      <c r="GG73" s="410"/>
      <c r="GH73" s="410"/>
      <c r="GI73" s="410"/>
      <c r="GJ73" s="410"/>
      <c r="GK73" s="410"/>
      <c r="GL73" s="410"/>
      <c r="GM73" s="410"/>
      <c r="GN73" s="410"/>
      <c r="GO73" s="410"/>
      <c r="GP73" s="410"/>
      <c r="GQ73" s="410"/>
      <c r="GR73" s="410"/>
    </row>
    <row r="74" spans="47:200" ht="18.75" customHeight="1"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0"/>
      <c r="CO74" s="410"/>
      <c r="CP74" s="410"/>
      <c r="CQ74" s="410"/>
      <c r="CR74" s="410"/>
      <c r="CS74" s="410"/>
      <c r="CT74" s="410"/>
      <c r="CU74" s="410"/>
      <c r="CV74" s="410"/>
      <c r="CW74" s="410"/>
      <c r="CX74" s="410"/>
      <c r="CY74" s="410"/>
      <c r="CZ74" s="410"/>
      <c r="DA74" s="410"/>
      <c r="DB74" s="410"/>
      <c r="DC74" s="410"/>
      <c r="DD74" s="410"/>
      <c r="DE74" s="410"/>
      <c r="DF74" s="410"/>
      <c r="DG74" s="410"/>
      <c r="DH74" s="410"/>
      <c r="DI74" s="410"/>
      <c r="DJ74" s="410"/>
      <c r="DK74" s="410"/>
      <c r="DL74" s="410"/>
      <c r="DM74" s="410"/>
      <c r="DN74" s="410"/>
      <c r="DO74" s="410"/>
      <c r="DP74" s="410"/>
      <c r="DQ74" s="410"/>
      <c r="DR74" s="410"/>
      <c r="DS74" s="410"/>
      <c r="DT74" s="410"/>
      <c r="DU74" s="410"/>
      <c r="DV74" s="410"/>
      <c r="DW74" s="410"/>
      <c r="DX74" s="410"/>
      <c r="DY74" s="410"/>
      <c r="DZ74" s="410"/>
      <c r="EA74" s="410"/>
      <c r="EB74" s="410"/>
      <c r="EC74" s="410"/>
      <c r="ED74" s="410"/>
      <c r="EE74" s="410"/>
      <c r="EF74" s="410"/>
      <c r="EG74" s="410"/>
      <c r="EH74" s="410"/>
      <c r="EI74" s="410"/>
      <c r="EJ74" s="410"/>
      <c r="EK74" s="410"/>
      <c r="EL74" s="410"/>
      <c r="EM74" s="410"/>
      <c r="EN74" s="410"/>
      <c r="EO74" s="410"/>
      <c r="EP74" s="410"/>
      <c r="EQ74" s="410"/>
      <c r="ER74" s="410"/>
      <c r="ES74" s="410"/>
      <c r="ET74" s="410"/>
      <c r="EU74" s="410"/>
      <c r="EV74" s="410"/>
      <c r="EW74" s="410"/>
      <c r="EX74" s="410"/>
      <c r="EY74" s="410"/>
      <c r="EZ74" s="410"/>
      <c r="FA74" s="410"/>
      <c r="FB74" s="410"/>
      <c r="FC74" s="410"/>
      <c r="FD74" s="410"/>
      <c r="FE74" s="410"/>
      <c r="FF74" s="410"/>
      <c r="FG74" s="410"/>
      <c r="FH74" s="410"/>
      <c r="FI74" s="410"/>
      <c r="FJ74" s="410"/>
      <c r="FK74" s="410"/>
      <c r="FL74" s="410"/>
      <c r="FM74" s="410"/>
      <c r="FN74" s="410"/>
      <c r="FO74" s="410"/>
      <c r="FP74" s="410"/>
      <c r="FQ74" s="410"/>
      <c r="FR74" s="410"/>
      <c r="FS74" s="410"/>
      <c r="FT74" s="410"/>
      <c r="FU74" s="410"/>
      <c r="FV74" s="410"/>
      <c r="FW74" s="410"/>
      <c r="FX74" s="410"/>
      <c r="FY74" s="410"/>
      <c r="FZ74" s="410"/>
      <c r="GA74" s="410"/>
      <c r="GB74" s="410"/>
      <c r="GC74" s="410"/>
      <c r="GD74" s="410"/>
      <c r="GE74" s="410"/>
      <c r="GF74" s="410"/>
      <c r="GG74" s="410"/>
      <c r="GH74" s="410"/>
      <c r="GI74" s="410"/>
      <c r="GJ74" s="410"/>
      <c r="GK74" s="410"/>
      <c r="GL74" s="410"/>
      <c r="GM74" s="410"/>
      <c r="GN74" s="410"/>
      <c r="GO74" s="410"/>
      <c r="GP74" s="410"/>
      <c r="GQ74" s="410"/>
      <c r="GR74" s="410"/>
    </row>
    <row r="75" spans="47:200" ht="18.75" customHeight="1"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0"/>
      <c r="CF75" s="410"/>
      <c r="CG75" s="410"/>
      <c r="CH75" s="410"/>
      <c r="CI75" s="410"/>
      <c r="CJ75" s="410"/>
      <c r="CK75" s="410"/>
      <c r="CL75" s="410"/>
      <c r="CM75" s="410"/>
      <c r="CN75" s="410"/>
      <c r="CO75" s="410"/>
      <c r="CP75" s="410"/>
      <c r="CQ75" s="410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410"/>
      <c r="DF75" s="410"/>
      <c r="DG75" s="410"/>
      <c r="DH75" s="410"/>
      <c r="DI75" s="410"/>
      <c r="DJ75" s="410"/>
      <c r="DK75" s="410"/>
      <c r="DL75" s="410"/>
      <c r="DM75" s="410"/>
      <c r="DN75" s="410"/>
      <c r="DO75" s="410"/>
      <c r="DP75" s="410"/>
      <c r="DQ75" s="410"/>
      <c r="DR75" s="410"/>
      <c r="DS75" s="410"/>
      <c r="DT75" s="410"/>
      <c r="DU75" s="410"/>
      <c r="DV75" s="410"/>
      <c r="DW75" s="410"/>
      <c r="DX75" s="410"/>
      <c r="DY75" s="410"/>
      <c r="DZ75" s="410"/>
      <c r="EA75" s="410"/>
      <c r="EB75" s="410"/>
      <c r="EC75" s="410"/>
      <c r="ED75" s="410"/>
      <c r="EE75" s="410"/>
      <c r="EF75" s="410"/>
      <c r="EG75" s="410"/>
      <c r="EH75" s="410"/>
      <c r="EI75" s="410"/>
      <c r="EJ75" s="410"/>
      <c r="EK75" s="410"/>
      <c r="EL75" s="410"/>
      <c r="EM75" s="410"/>
      <c r="EN75" s="410"/>
      <c r="EO75" s="410"/>
      <c r="EP75" s="410"/>
      <c r="EQ75" s="410"/>
      <c r="ER75" s="410"/>
      <c r="ES75" s="410"/>
      <c r="ET75" s="410"/>
      <c r="EU75" s="410"/>
      <c r="EV75" s="410"/>
      <c r="EW75" s="410"/>
      <c r="EX75" s="410"/>
      <c r="EY75" s="410"/>
      <c r="EZ75" s="410"/>
      <c r="FA75" s="410"/>
      <c r="FB75" s="410"/>
      <c r="FC75" s="410"/>
      <c r="FD75" s="410"/>
      <c r="FE75" s="410"/>
      <c r="FF75" s="410"/>
      <c r="FG75" s="410"/>
      <c r="FH75" s="410"/>
      <c r="FI75" s="410"/>
      <c r="FJ75" s="410"/>
      <c r="FK75" s="410"/>
      <c r="FL75" s="410"/>
      <c r="FM75" s="410"/>
      <c r="FN75" s="410"/>
      <c r="FO75" s="410"/>
      <c r="FP75" s="410"/>
      <c r="FQ75" s="410"/>
      <c r="FR75" s="410"/>
      <c r="FS75" s="410"/>
      <c r="FT75" s="410"/>
      <c r="FU75" s="410"/>
      <c r="FV75" s="410"/>
      <c r="FW75" s="410"/>
      <c r="FX75" s="410"/>
      <c r="FY75" s="410"/>
      <c r="FZ75" s="410"/>
      <c r="GA75" s="410"/>
      <c r="GB75" s="410"/>
      <c r="GC75" s="410"/>
      <c r="GD75" s="410"/>
      <c r="GE75" s="410"/>
      <c r="GF75" s="410"/>
      <c r="GG75" s="410"/>
      <c r="GH75" s="410"/>
      <c r="GI75" s="410"/>
      <c r="GJ75" s="410"/>
      <c r="GK75" s="410"/>
      <c r="GL75" s="410"/>
      <c r="GM75" s="410"/>
      <c r="GN75" s="410"/>
      <c r="GO75" s="410"/>
      <c r="GP75" s="410"/>
      <c r="GQ75" s="410"/>
      <c r="GR75" s="410"/>
    </row>
    <row r="76" spans="47:200" ht="18.75" customHeight="1"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  <c r="CF76" s="410"/>
      <c r="CG76" s="410"/>
      <c r="CH76" s="410"/>
      <c r="CI76" s="410"/>
      <c r="CJ76" s="410"/>
      <c r="CK76" s="410"/>
      <c r="CL76" s="410"/>
      <c r="CM76" s="410"/>
      <c r="CN76" s="410"/>
      <c r="CO76" s="410"/>
      <c r="CP76" s="410"/>
      <c r="CQ76" s="410"/>
      <c r="CR76" s="410"/>
      <c r="CS76" s="410"/>
      <c r="CT76" s="410"/>
      <c r="CU76" s="410"/>
      <c r="CV76" s="410"/>
      <c r="CW76" s="410"/>
      <c r="CX76" s="410"/>
      <c r="CY76" s="410"/>
      <c r="CZ76" s="410"/>
      <c r="DA76" s="410"/>
      <c r="DB76" s="410"/>
      <c r="DC76" s="410"/>
      <c r="DD76" s="410"/>
      <c r="DE76" s="410"/>
      <c r="DF76" s="410"/>
      <c r="DG76" s="410"/>
      <c r="DH76" s="410"/>
      <c r="DI76" s="410"/>
      <c r="DJ76" s="410"/>
      <c r="DK76" s="410"/>
      <c r="DL76" s="410"/>
      <c r="DM76" s="410"/>
      <c r="DN76" s="410"/>
      <c r="DO76" s="410"/>
      <c r="DP76" s="410"/>
      <c r="DQ76" s="410"/>
      <c r="DR76" s="410"/>
      <c r="DS76" s="410"/>
      <c r="DT76" s="410"/>
      <c r="DU76" s="410"/>
      <c r="DV76" s="410"/>
      <c r="DW76" s="410"/>
      <c r="DX76" s="410"/>
      <c r="DY76" s="410"/>
      <c r="DZ76" s="410"/>
      <c r="EA76" s="410"/>
      <c r="EB76" s="410"/>
      <c r="EC76" s="410"/>
      <c r="ED76" s="410"/>
      <c r="EE76" s="410"/>
      <c r="EF76" s="410"/>
      <c r="EG76" s="410"/>
      <c r="EH76" s="410"/>
      <c r="EI76" s="410"/>
      <c r="EJ76" s="410"/>
      <c r="EK76" s="410"/>
      <c r="EL76" s="410"/>
      <c r="EM76" s="410"/>
      <c r="EN76" s="410"/>
      <c r="EO76" s="410"/>
      <c r="EP76" s="410"/>
      <c r="EQ76" s="410"/>
      <c r="ER76" s="410"/>
      <c r="ES76" s="410"/>
      <c r="ET76" s="410"/>
      <c r="EU76" s="410"/>
      <c r="EV76" s="410"/>
      <c r="EW76" s="410"/>
      <c r="EX76" s="410"/>
      <c r="EY76" s="410"/>
      <c r="EZ76" s="410"/>
      <c r="FA76" s="410"/>
      <c r="FB76" s="410"/>
      <c r="FC76" s="410"/>
      <c r="FD76" s="410"/>
      <c r="FE76" s="410"/>
      <c r="FF76" s="410"/>
      <c r="FG76" s="410"/>
      <c r="FH76" s="410"/>
      <c r="FI76" s="410"/>
      <c r="FJ76" s="410"/>
      <c r="FK76" s="410"/>
      <c r="FL76" s="410"/>
      <c r="FM76" s="410"/>
      <c r="FN76" s="410"/>
      <c r="FO76" s="410"/>
      <c r="FP76" s="410"/>
      <c r="FQ76" s="410"/>
      <c r="FR76" s="410"/>
      <c r="FS76" s="410"/>
      <c r="FT76" s="410"/>
      <c r="FU76" s="410"/>
      <c r="FV76" s="410"/>
      <c r="FW76" s="410"/>
      <c r="FX76" s="410"/>
      <c r="FY76" s="410"/>
      <c r="FZ76" s="410"/>
      <c r="GA76" s="410"/>
      <c r="GB76" s="410"/>
      <c r="GC76" s="410"/>
      <c r="GD76" s="410"/>
      <c r="GE76" s="410"/>
      <c r="GF76" s="410"/>
      <c r="GG76" s="410"/>
      <c r="GH76" s="410"/>
      <c r="GI76" s="410"/>
      <c r="GJ76" s="410"/>
      <c r="GK76" s="410"/>
      <c r="GL76" s="410"/>
      <c r="GM76" s="410"/>
      <c r="GN76" s="410"/>
      <c r="GO76" s="410"/>
      <c r="GP76" s="410"/>
      <c r="GQ76" s="410"/>
      <c r="GR76" s="410"/>
    </row>
    <row r="77" spans="47:200" ht="18.75" customHeight="1"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0"/>
      <c r="CH77" s="410"/>
      <c r="CI77" s="410"/>
      <c r="CJ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0"/>
      <c r="DM77" s="410"/>
      <c r="DN77" s="410"/>
      <c r="DO77" s="410"/>
      <c r="DP77" s="410"/>
      <c r="DQ77" s="410"/>
      <c r="DR77" s="410"/>
      <c r="DS77" s="410"/>
      <c r="DT77" s="410"/>
      <c r="DU77" s="410"/>
      <c r="DV77" s="410"/>
      <c r="DW77" s="410"/>
      <c r="DX77" s="410"/>
      <c r="DY77" s="410"/>
      <c r="DZ77" s="410"/>
      <c r="EA77" s="410"/>
      <c r="EB77" s="410"/>
      <c r="EC77" s="410"/>
      <c r="ED77" s="410"/>
      <c r="EE77" s="410"/>
      <c r="EF77" s="410"/>
      <c r="EG77" s="410"/>
      <c r="EH77" s="410"/>
      <c r="EI77" s="410"/>
      <c r="EJ77" s="410"/>
      <c r="EK77" s="410"/>
      <c r="EL77" s="410"/>
      <c r="EM77" s="410"/>
      <c r="EN77" s="410"/>
      <c r="EO77" s="410"/>
      <c r="EP77" s="410"/>
      <c r="EQ77" s="410"/>
      <c r="ER77" s="410"/>
      <c r="ES77" s="410"/>
      <c r="ET77" s="410"/>
      <c r="EU77" s="410"/>
      <c r="EV77" s="410"/>
      <c r="EW77" s="410"/>
      <c r="EX77" s="410"/>
      <c r="EY77" s="410"/>
      <c r="EZ77" s="410"/>
      <c r="FA77" s="410"/>
      <c r="FB77" s="410"/>
      <c r="FC77" s="410"/>
      <c r="FD77" s="410"/>
      <c r="FE77" s="410"/>
      <c r="FF77" s="410"/>
      <c r="FG77" s="410"/>
      <c r="FH77" s="410"/>
      <c r="FI77" s="410"/>
      <c r="FJ77" s="410"/>
      <c r="FK77" s="410"/>
      <c r="FL77" s="410"/>
      <c r="FM77" s="410"/>
      <c r="FN77" s="410"/>
      <c r="FO77" s="410"/>
      <c r="FP77" s="410"/>
      <c r="FQ77" s="410"/>
      <c r="FR77" s="410"/>
      <c r="FS77" s="410"/>
      <c r="FT77" s="410"/>
      <c r="FU77" s="410"/>
      <c r="FV77" s="410"/>
      <c r="FW77" s="410"/>
      <c r="FX77" s="410"/>
      <c r="FY77" s="410"/>
      <c r="FZ77" s="410"/>
      <c r="GA77" s="410"/>
      <c r="GB77" s="410"/>
      <c r="GC77" s="410"/>
      <c r="GD77" s="410"/>
      <c r="GE77" s="410"/>
      <c r="GF77" s="410"/>
      <c r="GG77" s="410"/>
      <c r="GH77" s="410"/>
      <c r="GI77" s="410"/>
      <c r="GJ77" s="410"/>
      <c r="GK77" s="410"/>
      <c r="GL77" s="410"/>
      <c r="GM77" s="410"/>
      <c r="GN77" s="410"/>
      <c r="GO77" s="410"/>
      <c r="GP77" s="410"/>
      <c r="GQ77" s="410"/>
      <c r="GR77" s="410"/>
    </row>
    <row r="78" spans="47:200" ht="18.75" customHeight="1"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10"/>
      <c r="CS78" s="410"/>
      <c r="CT78" s="410"/>
      <c r="CU78" s="410"/>
      <c r="CV78" s="410"/>
      <c r="CW78" s="410"/>
      <c r="CX78" s="410"/>
      <c r="CY78" s="410"/>
      <c r="CZ78" s="410"/>
      <c r="DA78" s="410"/>
      <c r="DB78" s="410"/>
      <c r="DC78" s="410"/>
      <c r="DD78" s="410"/>
      <c r="DE78" s="410"/>
      <c r="DF78" s="410"/>
      <c r="DG78" s="410"/>
      <c r="DH78" s="410"/>
      <c r="DI78" s="410"/>
      <c r="DJ78" s="410"/>
      <c r="DK78" s="410"/>
      <c r="DL78" s="410"/>
      <c r="DM78" s="410"/>
      <c r="DN78" s="410"/>
      <c r="DO78" s="410"/>
      <c r="DP78" s="410"/>
      <c r="DQ78" s="410"/>
      <c r="DR78" s="410"/>
      <c r="DS78" s="410"/>
      <c r="DT78" s="410"/>
      <c r="DU78" s="410"/>
      <c r="DV78" s="410"/>
      <c r="DW78" s="410"/>
      <c r="DX78" s="410"/>
      <c r="DY78" s="410"/>
      <c r="DZ78" s="410"/>
      <c r="EA78" s="410"/>
      <c r="EB78" s="410"/>
      <c r="EC78" s="410"/>
      <c r="ED78" s="410"/>
      <c r="EE78" s="410"/>
      <c r="EF78" s="410"/>
      <c r="EG78" s="410"/>
      <c r="EH78" s="410"/>
      <c r="EI78" s="410"/>
      <c r="EJ78" s="410"/>
      <c r="EK78" s="410"/>
      <c r="EL78" s="410"/>
      <c r="EM78" s="410"/>
      <c r="EN78" s="410"/>
      <c r="EO78" s="410"/>
      <c r="EP78" s="410"/>
      <c r="EQ78" s="410"/>
      <c r="ER78" s="410"/>
      <c r="ES78" s="410"/>
      <c r="ET78" s="410"/>
      <c r="EU78" s="410"/>
      <c r="EV78" s="410"/>
      <c r="EW78" s="410"/>
      <c r="EX78" s="410"/>
      <c r="EY78" s="410"/>
      <c r="EZ78" s="410"/>
      <c r="FA78" s="410"/>
      <c r="FB78" s="410"/>
      <c r="FC78" s="410"/>
      <c r="FD78" s="410"/>
      <c r="FE78" s="410"/>
      <c r="FF78" s="410"/>
      <c r="FG78" s="410"/>
      <c r="FH78" s="410"/>
      <c r="FI78" s="410"/>
      <c r="FJ78" s="410"/>
      <c r="FK78" s="410"/>
      <c r="FL78" s="410"/>
      <c r="FM78" s="410"/>
      <c r="FN78" s="410"/>
      <c r="FO78" s="410"/>
      <c r="FP78" s="410"/>
      <c r="FQ78" s="410"/>
      <c r="FR78" s="410"/>
      <c r="FS78" s="410"/>
      <c r="FT78" s="410"/>
      <c r="FU78" s="410"/>
      <c r="FV78" s="410"/>
      <c r="FW78" s="410"/>
      <c r="FX78" s="410"/>
      <c r="FY78" s="410"/>
      <c r="FZ78" s="410"/>
      <c r="GA78" s="410"/>
      <c r="GB78" s="410"/>
      <c r="GC78" s="410"/>
      <c r="GD78" s="410"/>
      <c r="GE78" s="410"/>
      <c r="GF78" s="410"/>
      <c r="GG78" s="410"/>
      <c r="GH78" s="410"/>
      <c r="GI78" s="410"/>
      <c r="GJ78" s="410"/>
      <c r="GK78" s="410"/>
      <c r="GL78" s="410"/>
      <c r="GM78" s="410"/>
      <c r="GN78" s="410"/>
      <c r="GO78" s="410"/>
      <c r="GP78" s="410"/>
      <c r="GQ78" s="410"/>
      <c r="GR78" s="410"/>
    </row>
    <row r="79" spans="47:200" ht="18.75" customHeight="1"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410"/>
      <c r="FL79" s="410"/>
      <c r="FM79" s="410"/>
      <c r="FN79" s="410"/>
      <c r="FO79" s="410"/>
      <c r="FP79" s="410"/>
      <c r="FQ79" s="410"/>
      <c r="FR79" s="410"/>
      <c r="FS79" s="410"/>
      <c r="FT79" s="410"/>
      <c r="FU79" s="410"/>
      <c r="FV79" s="410"/>
      <c r="FW79" s="410"/>
      <c r="FX79" s="410"/>
      <c r="FY79" s="410"/>
      <c r="FZ79" s="410"/>
      <c r="GA79" s="410"/>
      <c r="GB79" s="410"/>
      <c r="GC79" s="410"/>
      <c r="GD79" s="410"/>
      <c r="GE79" s="410"/>
      <c r="GF79" s="410"/>
      <c r="GG79" s="410"/>
      <c r="GH79" s="410"/>
      <c r="GI79" s="410"/>
      <c r="GJ79" s="410"/>
      <c r="GK79" s="410"/>
      <c r="GL79" s="410"/>
      <c r="GM79" s="410"/>
      <c r="GN79" s="410"/>
      <c r="GO79" s="410"/>
      <c r="GP79" s="410"/>
      <c r="GQ79" s="410"/>
      <c r="GR79" s="410"/>
    </row>
    <row r="80" spans="47:200" ht="18.75" customHeight="1"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0"/>
      <c r="CH80" s="410"/>
      <c r="CI80" s="410"/>
      <c r="CJ80" s="410"/>
      <c r="CK80" s="410"/>
      <c r="CL80" s="410"/>
      <c r="CM80" s="410"/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0"/>
      <c r="DC80" s="410"/>
      <c r="DD80" s="410"/>
      <c r="DE80" s="410"/>
      <c r="DF80" s="410"/>
      <c r="DG80" s="410"/>
      <c r="DH80" s="410"/>
      <c r="DI80" s="410"/>
      <c r="DJ80" s="410"/>
      <c r="DK80" s="410"/>
      <c r="DL80" s="410"/>
      <c r="DM80" s="410"/>
      <c r="DN80" s="410"/>
      <c r="DO80" s="410"/>
      <c r="DP80" s="410"/>
      <c r="DQ80" s="410"/>
      <c r="DR80" s="410"/>
      <c r="DS80" s="410"/>
      <c r="DT80" s="410"/>
      <c r="DU80" s="410"/>
      <c r="DV80" s="410"/>
      <c r="DW80" s="410"/>
      <c r="DX80" s="410"/>
      <c r="DY80" s="410"/>
      <c r="DZ80" s="410"/>
      <c r="EA80" s="410"/>
      <c r="EB80" s="410"/>
      <c r="EC80" s="410"/>
      <c r="ED80" s="410"/>
      <c r="EE80" s="410"/>
      <c r="EF80" s="410"/>
      <c r="EG80" s="410"/>
      <c r="EH80" s="410"/>
      <c r="EI80" s="410"/>
      <c r="EJ80" s="410"/>
      <c r="EK80" s="410"/>
      <c r="EL80" s="410"/>
      <c r="EM80" s="410"/>
      <c r="EN80" s="410"/>
      <c r="EO80" s="410"/>
      <c r="EP80" s="410"/>
      <c r="EQ80" s="410"/>
      <c r="ER80" s="410"/>
      <c r="ES80" s="410"/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0"/>
      <c r="FF80" s="410"/>
      <c r="FG80" s="410"/>
      <c r="FH80" s="410"/>
      <c r="FI80" s="410"/>
      <c r="FJ80" s="410"/>
      <c r="FK80" s="410"/>
      <c r="FL80" s="410"/>
      <c r="FM80" s="410"/>
      <c r="FN80" s="410"/>
      <c r="FO80" s="410"/>
      <c r="FP80" s="410"/>
      <c r="FQ80" s="410"/>
      <c r="FR80" s="410"/>
      <c r="FS80" s="410"/>
      <c r="FT80" s="410"/>
      <c r="FU80" s="410"/>
      <c r="FV80" s="410"/>
      <c r="FW80" s="410"/>
      <c r="FX80" s="410"/>
      <c r="FY80" s="410"/>
      <c r="FZ80" s="410"/>
      <c r="GA80" s="410"/>
      <c r="GB80" s="410"/>
      <c r="GC80" s="410"/>
      <c r="GD80" s="410"/>
      <c r="GE80" s="410"/>
      <c r="GF80" s="410"/>
      <c r="GG80" s="410"/>
      <c r="GH80" s="410"/>
      <c r="GI80" s="410"/>
      <c r="GJ80" s="410"/>
      <c r="GK80" s="410"/>
      <c r="GL80" s="410"/>
      <c r="GM80" s="410"/>
      <c r="GN80" s="410"/>
      <c r="GO80" s="410"/>
      <c r="GP80" s="410"/>
      <c r="GQ80" s="410"/>
      <c r="GR80" s="410"/>
    </row>
    <row r="81" spans="47:200" ht="18.75" customHeight="1"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0"/>
      <c r="CH81" s="410"/>
      <c r="CI81" s="410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410"/>
      <c r="DF81" s="410"/>
      <c r="DG81" s="410"/>
      <c r="DH81" s="410"/>
      <c r="DI81" s="410"/>
      <c r="DJ81" s="410"/>
      <c r="DK81" s="410"/>
      <c r="DL81" s="410"/>
      <c r="DM81" s="410"/>
      <c r="DN81" s="410"/>
      <c r="DO81" s="410"/>
      <c r="DP81" s="410"/>
      <c r="DQ81" s="410"/>
      <c r="DR81" s="410"/>
      <c r="DS81" s="410"/>
      <c r="DT81" s="410"/>
      <c r="DU81" s="410"/>
      <c r="DV81" s="410"/>
      <c r="DW81" s="410"/>
      <c r="DX81" s="410"/>
      <c r="DY81" s="410"/>
      <c r="DZ81" s="410"/>
      <c r="EA81" s="410"/>
      <c r="EB81" s="410"/>
      <c r="EC81" s="410"/>
      <c r="ED81" s="410"/>
      <c r="EE81" s="410"/>
      <c r="EF81" s="410"/>
      <c r="EG81" s="410"/>
      <c r="EH81" s="410"/>
      <c r="EI81" s="410"/>
      <c r="EJ81" s="410"/>
      <c r="EK81" s="410"/>
      <c r="EL81" s="410"/>
      <c r="EM81" s="410"/>
      <c r="EN81" s="410"/>
      <c r="EO81" s="410"/>
      <c r="EP81" s="410"/>
      <c r="EQ81" s="410"/>
      <c r="ER81" s="410"/>
      <c r="ES81" s="410"/>
      <c r="ET81" s="410"/>
      <c r="EU81" s="410"/>
      <c r="EV81" s="410"/>
      <c r="EW81" s="410"/>
      <c r="EX81" s="410"/>
      <c r="EY81" s="410"/>
      <c r="EZ81" s="410"/>
      <c r="FA81" s="410"/>
      <c r="FB81" s="410"/>
      <c r="FC81" s="410"/>
      <c r="FD81" s="410"/>
      <c r="FE81" s="410"/>
      <c r="FF81" s="410"/>
      <c r="FG81" s="410"/>
      <c r="FH81" s="410"/>
      <c r="FI81" s="410"/>
      <c r="FJ81" s="410"/>
      <c r="FK81" s="410"/>
      <c r="FL81" s="410"/>
      <c r="FM81" s="410"/>
      <c r="FN81" s="410"/>
      <c r="FO81" s="410"/>
      <c r="FP81" s="410"/>
      <c r="FQ81" s="410"/>
      <c r="FR81" s="410"/>
      <c r="FS81" s="410"/>
      <c r="FT81" s="410"/>
      <c r="FU81" s="410"/>
      <c r="FV81" s="410"/>
      <c r="FW81" s="410"/>
      <c r="FX81" s="410"/>
      <c r="FY81" s="410"/>
      <c r="FZ81" s="410"/>
      <c r="GA81" s="410"/>
      <c r="GB81" s="410"/>
      <c r="GC81" s="410"/>
      <c r="GD81" s="410"/>
      <c r="GE81" s="410"/>
      <c r="GF81" s="410"/>
      <c r="GG81" s="410"/>
      <c r="GH81" s="410"/>
      <c r="GI81" s="410"/>
      <c r="GJ81" s="410"/>
      <c r="GK81" s="410"/>
      <c r="GL81" s="410"/>
      <c r="GM81" s="410"/>
      <c r="GN81" s="410"/>
      <c r="GO81" s="410"/>
      <c r="GP81" s="410"/>
      <c r="GQ81" s="410"/>
      <c r="GR81" s="410"/>
    </row>
    <row r="82" spans="47:200" ht="18.75" customHeight="1"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0"/>
      <c r="DM82" s="410"/>
      <c r="DN82" s="410"/>
      <c r="DO82" s="410"/>
      <c r="DP82" s="410"/>
      <c r="DQ82" s="410"/>
      <c r="DR82" s="410"/>
      <c r="DS82" s="410"/>
      <c r="DT82" s="410"/>
      <c r="DU82" s="410"/>
      <c r="DV82" s="410"/>
      <c r="DW82" s="410"/>
      <c r="DX82" s="410"/>
      <c r="DY82" s="410"/>
      <c r="DZ82" s="410"/>
      <c r="EA82" s="410"/>
      <c r="EB82" s="410"/>
      <c r="EC82" s="410"/>
      <c r="ED82" s="410"/>
      <c r="EE82" s="410"/>
      <c r="EF82" s="410"/>
      <c r="EG82" s="410"/>
      <c r="EH82" s="410"/>
      <c r="EI82" s="410"/>
      <c r="EJ82" s="410"/>
      <c r="EK82" s="410"/>
      <c r="EL82" s="410"/>
      <c r="EM82" s="410"/>
      <c r="EN82" s="410"/>
      <c r="EO82" s="410"/>
      <c r="EP82" s="410"/>
      <c r="EQ82" s="410"/>
      <c r="ER82" s="410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0"/>
      <c r="FE82" s="410"/>
      <c r="FF82" s="410"/>
      <c r="FG82" s="410"/>
      <c r="FH82" s="410"/>
      <c r="FI82" s="410"/>
      <c r="FJ82" s="410"/>
      <c r="FK82" s="410"/>
      <c r="FL82" s="410"/>
      <c r="FM82" s="410"/>
      <c r="FN82" s="410"/>
      <c r="FO82" s="410"/>
      <c r="FP82" s="410"/>
      <c r="FQ82" s="410"/>
      <c r="FR82" s="410"/>
      <c r="FS82" s="410"/>
      <c r="FT82" s="410"/>
      <c r="FU82" s="410"/>
      <c r="FV82" s="410"/>
      <c r="FW82" s="410"/>
      <c r="FX82" s="410"/>
      <c r="FY82" s="410"/>
      <c r="FZ82" s="410"/>
      <c r="GA82" s="410"/>
      <c r="GB82" s="410"/>
      <c r="GC82" s="410"/>
      <c r="GD82" s="410"/>
      <c r="GE82" s="410"/>
      <c r="GF82" s="410"/>
      <c r="GG82" s="410"/>
      <c r="GH82" s="410"/>
      <c r="GI82" s="410"/>
      <c r="GJ82" s="410"/>
      <c r="GK82" s="410"/>
      <c r="GL82" s="410"/>
      <c r="GM82" s="410"/>
      <c r="GN82" s="410"/>
      <c r="GO82" s="410"/>
      <c r="GP82" s="410"/>
      <c r="GQ82" s="410"/>
      <c r="GR82" s="410"/>
    </row>
    <row r="83" spans="47:200" ht="18.75" customHeight="1"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0"/>
      <c r="CH83" s="410"/>
      <c r="CI83" s="410"/>
      <c r="CJ83" s="410"/>
      <c r="CK83" s="410"/>
      <c r="CL83" s="410"/>
      <c r="CM83" s="410"/>
      <c r="CN83" s="410"/>
      <c r="CO83" s="410"/>
      <c r="CP83" s="410"/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0"/>
      <c r="DM83" s="410"/>
      <c r="DN83" s="410"/>
      <c r="DO83" s="410"/>
      <c r="DP83" s="410"/>
      <c r="DQ83" s="410"/>
      <c r="DR83" s="410"/>
      <c r="DS83" s="410"/>
      <c r="DT83" s="410"/>
      <c r="DU83" s="410"/>
      <c r="DV83" s="410"/>
      <c r="DW83" s="410"/>
      <c r="DX83" s="410"/>
      <c r="DY83" s="410"/>
      <c r="DZ83" s="410"/>
      <c r="EA83" s="410"/>
      <c r="EB83" s="410"/>
      <c r="EC83" s="410"/>
      <c r="ED83" s="410"/>
      <c r="EE83" s="410"/>
      <c r="EF83" s="410"/>
      <c r="EG83" s="410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0"/>
      <c r="ES83" s="410"/>
      <c r="ET83" s="410"/>
      <c r="EU83" s="410"/>
      <c r="EV83" s="410"/>
      <c r="EW83" s="410"/>
      <c r="EX83" s="410"/>
      <c r="EY83" s="410"/>
      <c r="EZ83" s="410"/>
      <c r="FA83" s="410"/>
      <c r="FB83" s="410"/>
      <c r="FC83" s="410"/>
      <c r="FD83" s="410"/>
      <c r="FE83" s="410"/>
      <c r="FF83" s="410"/>
      <c r="FG83" s="410"/>
      <c r="FH83" s="410"/>
      <c r="FI83" s="410"/>
      <c r="FJ83" s="410"/>
      <c r="FK83" s="410"/>
      <c r="FL83" s="410"/>
      <c r="FM83" s="410"/>
      <c r="FN83" s="410"/>
      <c r="FO83" s="410"/>
      <c r="FP83" s="410"/>
      <c r="FQ83" s="410"/>
      <c r="FR83" s="410"/>
      <c r="FS83" s="410"/>
      <c r="FT83" s="410"/>
      <c r="FU83" s="410"/>
      <c r="FV83" s="410"/>
      <c r="FW83" s="410"/>
      <c r="FX83" s="410"/>
      <c r="FY83" s="410"/>
      <c r="FZ83" s="410"/>
      <c r="GA83" s="410"/>
      <c r="GB83" s="410"/>
      <c r="GC83" s="410"/>
      <c r="GD83" s="410"/>
      <c r="GE83" s="410"/>
      <c r="GF83" s="410"/>
      <c r="GG83" s="410"/>
      <c r="GH83" s="410"/>
      <c r="GI83" s="410"/>
      <c r="GJ83" s="410"/>
      <c r="GK83" s="410"/>
      <c r="GL83" s="410"/>
      <c r="GM83" s="410"/>
      <c r="GN83" s="410"/>
      <c r="GO83" s="410"/>
      <c r="GP83" s="410"/>
      <c r="GQ83" s="410"/>
      <c r="GR83" s="410"/>
    </row>
    <row r="84" spans="47:200" ht="18.75" customHeight="1"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0"/>
      <c r="CH84" s="410"/>
      <c r="CI84" s="410"/>
      <c r="CJ84" s="410"/>
      <c r="CK84" s="410"/>
      <c r="CL84" s="410"/>
      <c r="CM84" s="410"/>
      <c r="CN84" s="410"/>
      <c r="CO84" s="410"/>
      <c r="CP84" s="410"/>
      <c r="CQ84" s="410"/>
      <c r="CR84" s="410"/>
      <c r="CS84" s="410"/>
      <c r="CT84" s="410"/>
      <c r="CU84" s="410"/>
      <c r="CV84" s="410"/>
      <c r="CW84" s="410"/>
      <c r="CX84" s="410"/>
      <c r="CY84" s="410"/>
      <c r="CZ84" s="410"/>
      <c r="DA84" s="410"/>
      <c r="DB84" s="410"/>
      <c r="DC84" s="410"/>
      <c r="DD84" s="410"/>
      <c r="DE84" s="410"/>
      <c r="DF84" s="410"/>
      <c r="DG84" s="410"/>
      <c r="DH84" s="410"/>
      <c r="DI84" s="410"/>
      <c r="DJ84" s="410"/>
      <c r="DK84" s="410"/>
      <c r="DL84" s="410"/>
      <c r="DM84" s="410"/>
      <c r="DN84" s="410"/>
      <c r="DO84" s="410"/>
      <c r="DP84" s="410"/>
      <c r="DQ84" s="410"/>
      <c r="DR84" s="410"/>
      <c r="DS84" s="410"/>
      <c r="DT84" s="410"/>
      <c r="DU84" s="410"/>
      <c r="DV84" s="410"/>
      <c r="DW84" s="410"/>
      <c r="DX84" s="410"/>
      <c r="DY84" s="410"/>
      <c r="DZ84" s="410"/>
      <c r="EA84" s="410"/>
      <c r="EB84" s="410"/>
      <c r="EC84" s="410"/>
      <c r="ED84" s="410"/>
      <c r="EE84" s="410"/>
      <c r="EF84" s="410"/>
      <c r="EG84" s="410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0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0"/>
      <c r="FE84" s="410"/>
      <c r="FF84" s="410"/>
      <c r="FG84" s="410"/>
      <c r="FH84" s="410"/>
      <c r="FI84" s="410"/>
      <c r="FJ84" s="410"/>
      <c r="FK84" s="410"/>
      <c r="FL84" s="410"/>
      <c r="FM84" s="410"/>
      <c r="FN84" s="410"/>
      <c r="FO84" s="410"/>
      <c r="FP84" s="410"/>
      <c r="FQ84" s="410"/>
      <c r="FR84" s="410"/>
      <c r="FS84" s="410"/>
      <c r="FT84" s="410"/>
      <c r="FU84" s="410"/>
      <c r="FV84" s="410"/>
      <c r="FW84" s="410"/>
      <c r="FX84" s="410"/>
      <c r="FY84" s="410"/>
      <c r="FZ84" s="410"/>
      <c r="GA84" s="410"/>
      <c r="GB84" s="410"/>
      <c r="GC84" s="410"/>
      <c r="GD84" s="410"/>
      <c r="GE84" s="410"/>
      <c r="GF84" s="410"/>
      <c r="GG84" s="410"/>
      <c r="GH84" s="410"/>
      <c r="GI84" s="410"/>
      <c r="GJ84" s="410"/>
      <c r="GK84" s="410"/>
      <c r="GL84" s="410"/>
      <c r="GM84" s="410"/>
      <c r="GN84" s="410"/>
      <c r="GO84" s="410"/>
      <c r="GP84" s="410"/>
      <c r="GQ84" s="410"/>
      <c r="GR84" s="410"/>
    </row>
    <row r="85" spans="47:200" ht="18.75" customHeight="1"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  <c r="DB85" s="410"/>
      <c r="DC85" s="410"/>
      <c r="DD85" s="410"/>
      <c r="DE85" s="410"/>
      <c r="DF85" s="410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410"/>
      <c r="FL85" s="410"/>
      <c r="FM85" s="410"/>
      <c r="FN85" s="410"/>
      <c r="FO85" s="410"/>
      <c r="FP85" s="410"/>
      <c r="FQ85" s="410"/>
      <c r="FR85" s="410"/>
      <c r="FS85" s="410"/>
      <c r="FT85" s="410"/>
      <c r="FU85" s="410"/>
      <c r="FV85" s="410"/>
      <c r="FW85" s="410"/>
      <c r="FX85" s="410"/>
      <c r="FY85" s="410"/>
      <c r="FZ85" s="410"/>
      <c r="GA85" s="410"/>
      <c r="GB85" s="410"/>
      <c r="GC85" s="410"/>
      <c r="GD85" s="410"/>
      <c r="GE85" s="410"/>
      <c r="GF85" s="410"/>
      <c r="GG85" s="410"/>
      <c r="GH85" s="410"/>
      <c r="GI85" s="410"/>
      <c r="GJ85" s="410"/>
      <c r="GK85" s="410"/>
      <c r="GL85" s="410"/>
      <c r="GM85" s="410"/>
      <c r="GN85" s="410"/>
      <c r="GO85" s="410"/>
      <c r="GP85" s="410"/>
      <c r="GQ85" s="410"/>
      <c r="GR85" s="410"/>
    </row>
    <row r="86" spans="47:200" ht="18.75" customHeight="1"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E86" s="410"/>
      <c r="DF86" s="410"/>
      <c r="DG86" s="410"/>
      <c r="DH86" s="410"/>
      <c r="DI86" s="410"/>
      <c r="DJ86" s="410"/>
      <c r="DK86" s="410"/>
      <c r="DL86" s="410"/>
      <c r="DM86" s="410"/>
      <c r="DN86" s="410"/>
      <c r="DO86" s="410"/>
      <c r="DP86" s="410"/>
      <c r="DQ86" s="410"/>
      <c r="DR86" s="410"/>
      <c r="DS86" s="410"/>
      <c r="DT86" s="410"/>
      <c r="DU86" s="410"/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410"/>
      <c r="FL86" s="410"/>
      <c r="FM86" s="410"/>
      <c r="FN86" s="410"/>
      <c r="FO86" s="410"/>
      <c r="FP86" s="410"/>
      <c r="FQ86" s="410"/>
      <c r="FR86" s="410"/>
      <c r="FS86" s="410"/>
      <c r="FT86" s="410"/>
      <c r="FU86" s="410"/>
      <c r="FV86" s="410"/>
      <c r="FW86" s="410"/>
      <c r="FX86" s="410"/>
      <c r="FY86" s="410"/>
      <c r="FZ86" s="410"/>
      <c r="GA86" s="410"/>
      <c r="GB86" s="410"/>
      <c r="GC86" s="410"/>
      <c r="GD86" s="410"/>
      <c r="GE86" s="410"/>
      <c r="GF86" s="410"/>
      <c r="GG86" s="410"/>
      <c r="GH86" s="410"/>
      <c r="GI86" s="410"/>
      <c r="GJ86" s="410"/>
      <c r="GK86" s="410"/>
      <c r="GL86" s="410"/>
      <c r="GM86" s="410"/>
      <c r="GN86" s="410"/>
      <c r="GO86" s="410"/>
      <c r="GP86" s="410"/>
      <c r="GQ86" s="410"/>
      <c r="GR86" s="410"/>
    </row>
    <row r="87" spans="47:200" ht="18.75" customHeight="1"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0"/>
      <c r="CX87" s="410"/>
      <c r="CY87" s="410"/>
      <c r="CZ87" s="410"/>
      <c r="DA87" s="410"/>
      <c r="DB87" s="410"/>
      <c r="DC87" s="410"/>
      <c r="DD87" s="410"/>
      <c r="DE87" s="410"/>
      <c r="DF87" s="410"/>
      <c r="DG87" s="410"/>
      <c r="DH87" s="410"/>
      <c r="DI87" s="410"/>
      <c r="DJ87" s="410"/>
      <c r="DK87" s="410"/>
      <c r="DL87" s="410"/>
      <c r="DM87" s="410"/>
      <c r="DN87" s="410"/>
      <c r="DO87" s="410"/>
      <c r="DP87" s="410"/>
      <c r="DQ87" s="410"/>
      <c r="DR87" s="410"/>
      <c r="DS87" s="410"/>
      <c r="DT87" s="410"/>
      <c r="DU87" s="410"/>
      <c r="DV87" s="410"/>
      <c r="DW87" s="410"/>
      <c r="DX87" s="410"/>
      <c r="DY87" s="410"/>
      <c r="DZ87" s="410"/>
      <c r="EA87" s="410"/>
      <c r="EB87" s="410"/>
      <c r="EC87" s="410"/>
      <c r="ED87" s="410"/>
      <c r="EE87" s="410"/>
      <c r="EF87" s="410"/>
      <c r="EG87" s="410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0"/>
      <c r="ES87" s="410"/>
      <c r="ET87" s="410"/>
      <c r="EU87" s="410"/>
      <c r="EV87" s="410"/>
      <c r="EW87" s="410"/>
      <c r="EX87" s="410"/>
      <c r="EY87" s="410"/>
      <c r="EZ87" s="410"/>
      <c r="FA87" s="410"/>
      <c r="FB87" s="410"/>
      <c r="FC87" s="410"/>
      <c r="FD87" s="410"/>
      <c r="FE87" s="410"/>
      <c r="FF87" s="410"/>
      <c r="FG87" s="410"/>
      <c r="FH87" s="410"/>
      <c r="FI87" s="410"/>
      <c r="FJ87" s="410"/>
      <c r="FK87" s="410"/>
      <c r="FL87" s="410"/>
      <c r="FM87" s="410"/>
      <c r="FN87" s="410"/>
      <c r="FO87" s="410"/>
      <c r="FP87" s="410"/>
      <c r="FQ87" s="410"/>
      <c r="FR87" s="410"/>
      <c r="FS87" s="410"/>
      <c r="FT87" s="410"/>
      <c r="FU87" s="410"/>
      <c r="FV87" s="410"/>
      <c r="FW87" s="410"/>
      <c r="FX87" s="410"/>
      <c r="FY87" s="410"/>
      <c r="FZ87" s="410"/>
      <c r="GA87" s="410"/>
      <c r="GB87" s="410"/>
      <c r="GC87" s="410"/>
      <c r="GD87" s="410"/>
      <c r="GE87" s="410"/>
      <c r="GF87" s="410"/>
      <c r="GG87" s="410"/>
      <c r="GH87" s="410"/>
      <c r="GI87" s="410"/>
      <c r="GJ87" s="410"/>
      <c r="GK87" s="410"/>
      <c r="GL87" s="410"/>
      <c r="GM87" s="410"/>
      <c r="GN87" s="410"/>
      <c r="GO87" s="410"/>
      <c r="GP87" s="410"/>
      <c r="GQ87" s="410"/>
      <c r="GR87" s="410"/>
    </row>
    <row r="88" spans="47:200" ht="18.75" customHeight="1"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  <c r="DB88" s="410"/>
      <c r="DC88" s="410"/>
      <c r="DD88" s="410"/>
      <c r="DE88" s="410"/>
      <c r="DF88" s="410"/>
      <c r="DG88" s="410"/>
      <c r="DH88" s="410"/>
      <c r="DI88" s="410"/>
      <c r="DJ88" s="410"/>
      <c r="DK88" s="410"/>
      <c r="DL88" s="410"/>
      <c r="DM88" s="410"/>
      <c r="DN88" s="410"/>
      <c r="DO88" s="410"/>
      <c r="DP88" s="410"/>
      <c r="DQ88" s="410"/>
      <c r="DR88" s="410"/>
      <c r="DS88" s="410"/>
      <c r="DT88" s="410"/>
      <c r="DU88" s="410"/>
      <c r="DV88" s="410"/>
      <c r="DW88" s="410"/>
      <c r="DX88" s="410"/>
      <c r="DY88" s="410"/>
      <c r="DZ88" s="410"/>
      <c r="EA88" s="410"/>
      <c r="EB88" s="410"/>
      <c r="EC88" s="410"/>
      <c r="ED88" s="410"/>
      <c r="EE88" s="410"/>
      <c r="EF88" s="410"/>
      <c r="EG88" s="410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0"/>
      <c r="ES88" s="410"/>
      <c r="ET88" s="410"/>
      <c r="EU88" s="410"/>
      <c r="EV88" s="410"/>
      <c r="EW88" s="410"/>
      <c r="EX88" s="410"/>
      <c r="EY88" s="410"/>
      <c r="EZ88" s="410"/>
      <c r="FA88" s="410"/>
      <c r="FB88" s="410"/>
      <c r="FC88" s="410"/>
      <c r="FD88" s="410"/>
      <c r="FE88" s="410"/>
      <c r="FF88" s="410"/>
      <c r="FG88" s="410"/>
      <c r="FH88" s="410"/>
      <c r="FI88" s="410"/>
      <c r="FJ88" s="410"/>
      <c r="FK88" s="410"/>
      <c r="FL88" s="410"/>
      <c r="FM88" s="410"/>
      <c r="FN88" s="410"/>
      <c r="FO88" s="410"/>
      <c r="FP88" s="410"/>
      <c r="FQ88" s="410"/>
      <c r="FR88" s="410"/>
      <c r="FS88" s="410"/>
      <c r="FT88" s="410"/>
      <c r="FU88" s="410"/>
      <c r="FV88" s="410"/>
      <c r="FW88" s="410"/>
      <c r="FX88" s="410"/>
      <c r="FY88" s="410"/>
      <c r="FZ88" s="410"/>
      <c r="GA88" s="410"/>
      <c r="GB88" s="410"/>
      <c r="GC88" s="410"/>
      <c r="GD88" s="410"/>
      <c r="GE88" s="410"/>
      <c r="GF88" s="410"/>
      <c r="GG88" s="410"/>
      <c r="GH88" s="410"/>
      <c r="GI88" s="410"/>
      <c r="GJ88" s="410"/>
      <c r="GK88" s="410"/>
      <c r="GL88" s="410"/>
      <c r="GM88" s="410"/>
      <c r="GN88" s="410"/>
      <c r="GO88" s="410"/>
      <c r="GP88" s="410"/>
      <c r="GQ88" s="410"/>
      <c r="GR88" s="410"/>
    </row>
    <row r="89" spans="47:200" ht="18.75" customHeight="1"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0"/>
      <c r="CH89" s="410"/>
      <c r="CI89" s="410"/>
      <c r="CJ89" s="410"/>
      <c r="CK89" s="410"/>
      <c r="CL89" s="410"/>
      <c r="CM89" s="410"/>
      <c r="CN89" s="410"/>
      <c r="CO89" s="410"/>
      <c r="CP89" s="410"/>
      <c r="CQ89" s="410"/>
      <c r="CR89" s="410"/>
      <c r="CS89" s="410"/>
      <c r="CT89" s="410"/>
      <c r="CU89" s="410"/>
      <c r="CV89" s="410"/>
      <c r="CW89" s="410"/>
      <c r="CX89" s="410"/>
      <c r="CY89" s="410"/>
      <c r="CZ89" s="410"/>
      <c r="DA89" s="410"/>
      <c r="DB89" s="410"/>
      <c r="DC89" s="410"/>
      <c r="DD89" s="410"/>
      <c r="DE89" s="410"/>
      <c r="DF89" s="410"/>
      <c r="DG89" s="410"/>
      <c r="DH89" s="410"/>
      <c r="DI89" s="410"/>
      <c r="DJ89" s="410"/>
      <c r="DK89" s="410"/>
      <c r="DL89" s="410"/>
      <c r="DM89" s="410"/>
      <c r="DN89" s="410"/>
      <c r="DO89" s="410"/>
      <c r="DP89" s="410"/>
      <c r="DQ89" s="410"/>
      <c r="DR89" s="410"/>
      <c r="DS89" s="410"/>
      <c r="DT89" s="410"/>
      <c r="DU89" s="410"/>
      <c r="DV89" s="410"/>
      <c r="DW89" s="410"/>
      <c r="DX89" s="410"/>
      <c r="DY89" s="410"/>
      <c r="DZ89" s="410"/>
      <c r="EA89" s="410"/>
      <c r="EB89" s="410"/>
      <c r="EC89" s="410"/>
      <c r="ED89" s="410"/>
      <c r="EE89" s="410"/>
      <c r="EF89" s="410"/>
      <c r="EG89" s="410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0"/>
      <c r="ES89" s="410"/>
      <c r="ET89" s="410"/>
      <c r="EU89" s="410"/>
      <c r="EV89" s="410"/>
      <c r="EW89" s="410"/>
      <c r="EX89" s="410"/>
      <c r="EY89" s="410"/>
      <c r="EZ89" s="410"/>
      <c r="FA89" s="410"/>
      <c r="FB89" s="410"/>
      <c r="FC89" s="410"/>
      <c r="FD89" s="410"/>
      <c r="FE89" s="410"/>
      <c r="FF89" s="410"/>
      <c r="FG89" s="410"/>
      <c r="FH89" s="410"/>
      <c r="FI89" s="410"/>
      <c r="FJ89" s="410"/>
      <c r="FK89" s="410"/>
      <c r="FL89" s="410"/>
      <c r="FM89" s="410"/>
      <c r="FN89" s="410"/>
      <c r="FO89" s="410"/>
      <c r="FP89" s="410"/>
      <c r="FQ89" s="410"/>
      <c r="FR89" s="410"/>
      <c r="FS89" s="410"/>
      <c r="FT89" s="410"/>
      <c r="FU89" s="410"/>
      <c r="FV89" s="410"/>
      <c r="FW89" s="410"/>
      <c r="FX89" s="410"/>
      <c r="FY89" s="410"/>
      <c r="FZ89" s="410"/>
      <c r="GA89" s="410"/>
      <c r="GB89" s="410"/>
      <c r="GC89" s="410"/>
      <c r="GD89" s="410"/>
      <c r="GE89" s="410"/>
      <c r="GF89" s="410"/>
      <c r="GG89" s="410"/>
      <c r="GH89" s="410"/>
      <c r="GI89" s="410"/>
      <c r="GJ89" s="410"/>
      <c r="GK89" s="410"/>
      <c r="GL89" s="410"/>
      <c r="GM89" s="410"/>
      <c r="GN89" s="410"/>
      <c r="GO89" s="410"/>
      <c r="GP89" s="410"/>
      <c r="GQ89" s="410"/>
      <c r="GR89" s="410"/>
    </row>
    <row r="90" spans="47:200" ht="18.75" customHeight="1"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0"/>
      <c r="CH90" s="410"/>
      <c r="CI90" s="410"/>
      <c r="CJ90" s="410"/>
      <c r="CK90" s="410"/>
      <c r="CL90" s="410"/>
      <c r="CM90" s="410"/>
      <c r="CN90" s="410"/>
      <c r="CO90" s="410"/>
      <c r="CP90" s="410"/>
      <c r="CQ90" s="410"/>
      <c r="CR90" s="410"/>
      <c r="CS90" s="410"/>
      <c r="CT90" s="410"/>
      <c r="CU90" s="410"/>
      <c r="CV90" s="410"/>
      <c r="CW90" s="410"/>
      <c r="CX90" s="410"/>
      <c r="CY90" s="410"/>
      <c r="CZ90" s="410"/>
      <c r="DA90" s="410"/>
      <c r="DB90" s="410"/>
      <c r="DC90" s="410"/>
      <c r="DD90" s="410"/>
      <c r="DE90" s="410"/>
      <c r="DF90" s="410"/>
      <c r="DG90" s="410"/>
      <c r="DH90" s="410"/>
      <c r="DI90" s="410"/>
      <c r="DJ90" s="410"/>
      <c r="DK90" s="410"/>
      <c r="DL90" s="410"/>
      <c r="DM90" s="410"/>
      <c r="DN90" s="410"/>
      <c r="DO90" s="410"/>
      <c r="DP90" s="410"/>
      <c r="DQ90" s="410"/>
      <c r="DR90" s="410"/>
      <c r="DS90" s="410"/>
      <c r="DT90" s="410"/>
      <c r="DU90" s="410"/>
      <c r="DV90" s="410"/>
      <c r="DW90" s="410"/>
      <c r="DX90" s="410"/>
      <c r="DY90" s="410"/>
      <c r="DZ90" s="410"/>
      <c r="EA90" s="410"/>
      <c r="EB90" s="410"/>
      <c r="EC90" s="410"/>
      <c r="ED90" s="410"/>
      <c r="EE90" s="410"/>
      <c r="EF90" s="410"/>
      <c r="EG90" s="410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0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0"/>
      <c r="FE90" s="410"/>
      <c r="FF90" s="410"/>
      <c r="FG90" s="410"/>
      <c r="FH90" s="410"/>
      <c r="FI90" s="410"/>
      <c r="FJ90" s="410"/>
      <c r="FK90" s="410"/>
      <c r="FL90" s="410"/>
      <c r="FM90" s="410"/>
      <c r="FN90" s="410"/>
      <c r="FO90" s="410"/>
      <c r="FP90" s="410"/>
      <c r="FQ90" s="410"/>
      <c r="FR90" s="410"/>
      <c r="FS90" s="410"/>
      <c r="FT90" s="410"/>
      <c r="FU90" s="410"/>
      <c r="FV90" s="410"/>
      <c r="FW90" s="410"/>
      <c r="FX90" s="410"/>
      <c r="FY90" s="410"/>
      <c r="FZ90" s="410"/>
      <c r="GA90" s="410"/>
      <c r="GB90" s="410"/>
      <c r="GC90" s="410"/>
      <c r="GD90" s="410"/>
      <c r="GE90" s="410"/>
      <c r="GF90" s="410"/>
      <c r="GG90" s="410"/>
      <c r="GH90" s="410"/>
      <c r="GI90" s="410"/>
      <c r="GJ90" s="410"/>
      <c r="GK90" s="410"/>
      <c r="GL90" s="410"/>
      <c r="GM90" s="410"/>
      <c r="GN90" s="410"/>
      <c r="GO90" s="410"/>
      <c r="GP90" s="410"/>
      <c r="GQ90" s="410"/>
      <c r="GR90" s="410"/>
    </row>
    <row r="91" spans="47:200" ht="18.75" customHeight="1"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0"/>
      <c r="CH91" s="410"/>
      <c r="CI91" s="410"/>
      <c r="CJ91" s="410"/>
      <c r="CK91" s="410"/>
      <c r="CL91" s="410"/>
      <c r="CM91" s="410"/>
      <c r="CN91" s="410"/>
      <c r="CO91" s="410"/>
      <c r="CP91" s="410"/>
      <c r="CQ91" s="410"/>
      <c r="CR91" s="410"/>
      <c r="CS91" s="410"/>
      <c r="CT91" s="410"/>
      <c r="CU91" s="410"/>
      <c r="CV91" s="410"/>
      <c r="CW91" s="410"/>
      <c r="CX91" s="410"/>
      <c r="CY91" s="410"/>
      <c r="CZ91" s="410"/>
      <c r="DA91" s="410"/>
      <c r="DB91" s="410"/>
      <c r="DC91" s="410"/>
      <c r="DD91" s="410"/>
      <c r="DE91" s="410"/>
      <c r="DF91" s="410"/>
      <c r="DG91" s="410"/>
      <c r="DH91" s="410"/>
      <c r="DI91" s="410"/>
      <c r="DJ91" s="410"/>
      <c r="DK91" s="410"/>
      <c r="DL91" s="410"/>
      <c r="DM91" s="410"/>
      <c r="DN91" s="410"/>
      <c r="DO91" s="410"/>
      <c r="DP91" s="410"/>
      <c r="DQ91" s="410"/>
      <c r="DR91" s="410"/>
      <c r="DS91" s="410"/>
      <c r="DT91" s="410"/>
      <c r="DU91" s="410"/>
      <c r="DV91" s="410"/>
      <c r="DW91" s="410"/>
      <c r="DX91" s="410"/>
      <c r="DY91" s="410"/>
      <c r="DZ91" s="410"/>
      <c r="EA91" s="410"/>
      <c r="EB91" s="410"/>
      <c r="EC91" s="410"/>
      <c r="ED91" s="410"/>
      <c r="EE91" s="410"/>
      <c r="EF91" s="410"/>
      <c r="EG91" s="410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0"/>
      <c r="ES91" s="410"/>
      <c r="ET91" s="410"/>
      <c r="EU91" s="410"/>
      <c r="EV91" s="410"/>
      <c r="EW91" s="410"/>
      <c r="EX91" s="410"/>
      <c r="EY91" s="410"/>
      <c r="EZ91" s="410"/>
      <c r="FA91" s="410"/>
      <c r="FB91" s="410"/>
      <c r="FC91" s="410"/>
      <c r="FD91" s="410"/>
      <c r="FE91" s="410"/>
      <c r="FF91" s="410"/>
      <c r="FG91" s="410"/>
      <c r="FH91" s="410"/>
      <c r="FI91" s="410"/>
      <c r="FJ91" s="410"/>
      <c r="FK91" s="410"/>
      <c r="FL91" s="410"/>
      <c r="FM91" s="410"/>
      <c r="FN91" s="410"/>
      <c r="FO91" s="410"/>
      <c r="FP91" s="410"/>
      <c r="FQ91" s="410"/>
      <c r="FR91" s="410"/>
      <c r="FS91" s="410"/>
      <c r="FT91" s="410"/>
      <c r="FU91" s="410"/>
      <c r="FV91" s="410"/>
      <c r="FW91" s="410"/>
      <c r="FX91" s="410"/>
      <c r="FY91" s="410"/>
      <c r="FZ91" s="410"/>
      <c r="GA91" s="410"/>
      <c r="GB91" s="410"/>
      <c r="GC91" s="410"/>
      <c r="GD91" s="410"/>
      <c r="GE91" s="410"/>
      <c r="GF91" s="410"/>
      <c r="GG91" s="410"/>
      <c r="GH91" s="410"/>
      <c r="GI91" s="410"/>
      <c r="GJ91" s="410"/>
      <c r="GK91" s="410"/>
      <c r="GL91" s="410"/>
      <c r="GM91" s="410"/>
      <c r="GN91" s="410"/>
      <c r="GO91" s="410"/>
      <c r="GP91" s="410"/>
      <c r="GQ91" s="410"/>
      <c r="GR91" s="410"/>
    </row>
    <row r="92" spans="47:200" ht="18.75" customHeight="1"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410"/>
      <c r="CX92" s="410"/>
      <c r="CY92" s="410"/>
      <c r="CZ92" s="410"/>
      <c r="DA92" s="410"/>
      <c r="DB92" s="410"/>
      <c r="DC92" s="410"/>
      <c r="DD92" s="410"/>
      <c r="DE92" s="410"/>
      <c r="DF92" s="410"/>
      <c r="DG92" s="410"/>
      <c r="DH92" s="410"/>
      <c r="DI92" s="410"/>
      <c r="DJ92" s="410"/>
      <c r="DK92" s="410"/>
      <c r="DL92" s="410"/>
      <c r="DM92" s="410"/>
      <c r="DN92" s="410"/>
      <c r="DO92" s="410"/>
      <c r="DP92" s="410"/>
      <c r="DQ92" s="410"/>
      <c r="DR92" s="410"/>
      <c r="DS92" s="410"/>
      <c r="DT92" s="410"/>
      <c r="DU92" s="410"/>
      <c r="DV92" s="410"/>
      <c r="DW92" s="410"/>
      <c r="DX92" s="410"/>
      <c r="DY92" s="410"/>
      <c r="DZ92" s="410"/>
      <c r="EA92" s="410"/>
      <c r="EB92" s="410"/>
      <c r="EC92" s="410"/>
      <c r="ED92" s="410"/>
      <c r="EE92" s="410"/>
      <c r="EF92" s="410"/>
      <c r="EG92" s="410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0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0"/>
      <c r="FE92" s="410"/>
      <c r="FF92" s="410"/>
      <c r="FG92" s="410"/>
      <c r="FH92" s="410"/>
      <c r="FI92" s="410"/>
      <c r="FJ92" s="410"/>
      <c r="FK92" s="410"/>
      <c r="FL92" s="410"/>
      <c r="FM92" s="410"/>
      <c r="FN92" s="410"/>
      <c r="FO92" s="410"/>
      <c r="FP92" s="410"/>
      <c r="FQ92" s="410"/>
      <c r="FR92" s="410"/>
      <c r="FS92" s="410"/>
      <c r="FT92" s="410"/>
      <c r="FU92" s="410"/>
      <c r="FV92" s="410"/>
      <c r="FW92" s="410"/>
      <c r="FX92" s="410"/>
      <c r="FY92" s="410"/>
      <c r="FZ92" s="410"/>
      <c r="GA92" s="410"/>
      <c r="GB92" s="410"/>
      <c r="GC92" s="410"/>
      <c r="GD92" s="410"/>
      <c r="GE92" s="410"/>
      <c r="GF92" s="410"/>
      <c r="GG92" s="410"/>
      <c r="GH92" s="410"/>
      <c r="GI92" s="410"/>
      <c r="GJ92" s="410"/>
      <c r="GK92" s="410"/>
      <c r="GL92" s="410"/>
      <c r="GM92" s="410"/>
      <c r="GN92" s="410"/>
      <c r="GO92" s="410"/>
      <c r="GP92" s="410"/>
      <c r="GQ92" s="410"/>
      <c r="GR92" s="410"/>
    </row>
    <row r="93" spans="47:200" ht="18.75" customHeight="1"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0"/>
      <c r="CH93" s="410"/>
      <c r="CI93" s="410"/>
      <c r="CJ93" s="410"/>
      <c r="CK93" s="410"/>
      <c r="CL93" s="410"/>
      <c r="CM93" s="410"/>
      <c r="CN93" s="410"/>
      <c r="CO93" s="410"/>
      <c r="CP93" s="410"/>
      <c r="CQ93" s="410"/>
      <c r="CR93" s="410"/>
      <c r="CS93" s="410"/>
      <c r="CT93" s="410"/>
      <c r="CU93" s="410"/>
      <c r="CV93" s="410"/>
      <c r="CW93" s="410"/>
      <c r="CX93" s="410"/>
      <c r="CY93" s="410"/>
      <c r="CZ93" s="410"/>
      <c r="DA93" s="410"/>
      <c r="DB93" s="410"/>
      <c r="DC93" s="410"/>
      <c r="DD93" s="410"/>
      <c r="DE93" s="410"/>
      <c r="DF93" s="410"/>
      <c r="DG93" s="410"/>
      <c r="DH93" s="410"/>
      <c r="DI93" s="410"/>
      <c r="DJ93" s="410"/>
      <c r="DK93" s="410"/>
      <c r="DL93" s="410"/>
      <c r="DM93" s="410"/>
      <c r="DN93" s="410"/>
      <c r="DO93" s="410"/>
      <c r="DP93" s="410"/>
      <c r="DQ93" s="410"/>
      <c r="DR93" s="410"/>
      <c r="DS93" s="410"/>
      <c r="DT93" s="410"/>
      <c r="DU93" s="410"/>
      <c r="DV93" s="410"/>
      <c r="DW93" s="410"/>
      <c r="DX93" s="410"/>
      <c r="DY93" s="410"/>
      <c r="DZ93" s="410"/>
      <c r="EA93" s="410"/>
      <c r="EB93" s="410"/>
      <c r="EC93" s="410"/>
      <c r="ED93" s="410"/>
      <c r="EE93" s="410"/>
      <c r="EF93" s="410"/>
      <c r="EG93" s="410"/>
      <c r="EH93" s="410"/>
      <c r="EI93" s="410"/>
      <c r="EJ93" s="410"/>
      <c r="EK93" s="410"/>
      <c r="EL93" s="410"/>
      <c r="EM93" s="410"/>
      <c r="EN93" s="410"/>
      <c r="EO93" s="410"/>
      <c r="EP93" s="410"/>
      <c r="EQ93" s="410"/>
      <c r="ER93" s="410"/>
      <c r="ES93" s="410"/>
      <c r="ET93" s="410"/>
      <c r="EU93" s="410"/>
      <c r="EV93" s="410"/>
      <c r="EW93" s="410"/>
      <c r="EX93" s="410"/>
      <c r="EY93" s="410"/>
      <c r="EZ93" s="410"/>
      <c r="FA93" s="410"/>
      <c r="FB93" s="410"/>
      <c r="FC93" s="410"/>
      <c r="FD93" s="410"/>
      <c r="FE93" s="410"/>
      <c r="FF93" s="410"/>
      <c r="FG93" s="410"/>
      <c r="FH93" s="410"/>
      <c r="FI93" s="410"/>
      <c r="FJ93" s="410"/>
      <c r="FK93" s="410"/>
      <c r="FL93" s="410"/>
      <c r="FM93" s="410"/>
      <c r="FN93" s="410"/>
      <c r="FO93" s="410"/>
      <c r="FP93" s="410"/>
      <c r="FQ93" s="410"/>
      <c r="FR93" s="410"/>
      <c r="FS93" s="410"/>
      <c r="FT93" s="410"/>
      <c r="FU93" s="410"/>
      <c r="FV93" s="410"/>
      <c r="FW93" s="410"/>
      <c r="FX93" s="410"/>
      <c r="FY93" s="410"/>
      <c r="FZ93" s="410"/>
      <c r="GA93" s="410"/>
      <c r="GB93" s="410"/>
      <c r="GC93" s="410"/>
      <c r="GD93" s="410"/>
      <c r="GE93" s="410"/>
      <c r="GF93" s="410"/>
      <c r="GG93" s="410"/>
      <c r="GH93" s="410"/>
      <c r="GI93" s="410"/>
      <c r="GJ93" s="410"/>
      <c r="GK93" s="410"/>
      <c r="GL93" s="410"/>
      <c r="GM93" s="410"/>
      <c r="GN93" s="410"/>
      <c r="GO93" s="410"/>
      <c r="GP93" s="410"/>
      <c r="GQ93" s="410"/>
      <c r="GR93" s="410"/>
    </row>
    <row r="94" spans="47:200" ht="18.75" customHeight="1"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410"/>
      <c r="CN94" s="410"/>
      <c r="CO94" s="410"/>
      <c r="CP94" s="410"/>
      <c r="CQ94" s="410"/>
      <c r="CR94" s="410"/>
      <c r="CS94" s="410"/>
      <c r="CT94" s="410"/>
      <c r="CU94" s="410"/>
      <c r="CV94" s="410"/>
      <c r="CW94" s="410"/>
      <c r="CX94" s="410"/>
      <c r="CY94" s="410"/>
      <c r="CZ94" s="410"/>
      <c r="DA94" s="410"/>
      <c r="DB94" s="410"/>
      <c r="DC94" s="410"/>
      <c r="DD94" s="410"/>
      <c r="DE94" s="410"/>
      <c r="DF94" s="410"/>
      <c r="DG94" s="410"/>
      <c r="DH94" s="410"/>
      <c r="DI94" s="410"/>
      <c r="DJ94" s="410"/>
      <c r="DK94" s="410"/>
      <c r="DL94" s="410"/>
      <c r="DM94" s="410"/>
      <c r="DN94" s="410"/>
      <c r="DO94" s="410"/>
      <c r="DP94" s="410"/>
      <c r="DQ94" s="410"/>
      <c r="DR94" s="410"/>
      <c r="DS94" s="410"/>
      <c r="DT94" s="410"/>
      <c r="DU94" s="410"/>
      <c r="DV94" s="410"/>
      <c r="DW94" s="410"/>
      <c r="DX94" s="410"/>
      <c r="DY94" s="410"/>
      <c r="DZ94" s="410"/>
      <c r="EA94" s="410"/>
      <c r="EB94" s="410"/>
      <c r="EC94" s="410"/>
      <c r="ED94" s="410"/>
      <c r="EE94" s="410"/>
      <c r="EF94" s="410"/>
      <c r="EG94" s="410"/>
      <c r="EH94" s="410"/>
      <c r="EI94" s="410"/>
      <c r="EJ94" s="410"/>
      <c r="EK94" s="410"/>
      <c r="EL94" s="410"/>
      <c r="EM94" s="410"/>
      <c r="EN94" s="410"/>
      <c r="EO94" s="410"/>
      <c r="EP94" s="410"/>
      <c r="EQ94" s="410"/>
      <c r="ER94" s="410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0"/>
      <c r="FE94" s="410"/>
      <c r="FF94" s="410"/>
      <c r="FG94" s="410"/>
      <c r="FH94" s="410"/>
      <c r="FI94" s="410"/>
      <c r="FJ94" s="410"/>
      <c r="FK94" s="410"/>
      <c r="FL94" s="410"/>
      <c r="FM94" s="410"/>
      <c r="FN94" s="410"/>
      <c r="FO94" s="410"/>
      <c r="FP94" s="410"/>
      <c r="FQ94" s="410"/>
      <c r="FR94" s="410"/>
      <c r="FS94" s="410"/>
      <c r="FT94" s="410"/>
      <c r="FU94" s="410"/>
      <c r="FV94" s="410"/>
      <c r="FW94" s="410"/>
      <c r="FX94" s="410"/>
      <c r="FY94" s="410"/>
      <c r="FZ94" s="410"/>
      <c r="GA94" s="410"/>
      <c r="GB94" s="410"/>
      <c r="GC94" s="410"/>
      <c r="GD94" s="410"/>
      <c r="GE94" s="410"/>
      <c r="GF94" s="410"/>
      <c r="GG94" s="410"/>
      <c r="GH94" s="410"/>
      <c r="GI94" s="410"/>
      <c r="GJ94" s="410"/>
      <c r="GK94" s="410"/>
      <c r="GL94" s="410"/>
      <c r="GM94" s="410"/>
      <c r="GN94" s="410"/>
      <c r="GO94" s="410"/>
      <c r="GP94" s="410"/>
      <c r="GQ94" s="410"/>
      <c r="GR94" s="410"/>
    </row>
    <row r="95" spans="47:200" ht="18.75" customHeight="1"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0"/>
      <c r="CH95" s="410"/>
      <c r="CI95" s="410"/>
      <c r="CJ95" s="410"/>
      <c r="CK95" s="410"/>
      <c r="CL95" s="410"/>
      <c r="CM95" s="410"/>
      <c r="CN95" s="410"/>
      <c r="CO95" s="410"/>
      <c r="CP95" s="410"/>
      <c r="CQ95" s="410"/>
      <c r="CR95" s="410"/>
      <c r="CS95" s="410"/>
      <c r="CT95" s="410"/>
      <c r="CU95" s="410"/>
      <c r="CV95" s="410"/>
      <c r="CW95" s="410"/>
      <c r="CX95" s="410"/>
      <c r="CY95" s="410"/>
      <c r="CZ95" s="410"/>
      <c r="DA95" s="410"/>
      <c r="DB95" s="410"/>
      <c r="DC95" s="410"/>
      <c r="DD95" s="410"/>
      <c r="DE95" s="410"/>
      <c r="DF95" s="410"/>
      <c r="DG95" s="410"/>
      <c r="DH95" s="410"/>
      <c r="DI95" s="410"/>
      <c r="DJ95" s="410"/>
      <c r="DK95" s="410"/>
      <c r="DL95" s="410"/>
      <c r="DM95" s="410"/>
      <c r="DN95" s="410"/>
      <c r="DO95" s="410"/>
      <c r="DP95" s="410"/>
      <c r="DQ95" s="410"/>
      <c r="DR95" s="410"/>
      <c r="DS95" s="410"/>
      <c r="DT95" s="410"/>
      <c r="DU95" s="410"/>
      <c r="DV95" s="410"/>
      <c r="DW95" s="410"/>
      <c r="DX95" s="410"/>
      <c r="DY95" s="410"/>
      <c r="DZ95" s="410"/>
      <c r="EA95" s="410"/>
      <c r="EB95" s="410"/>
      <c r="EC95" s="410"/>
      <c r="ED95" s="410"/>
      <c r="EE95" s="410"/>
      <c r="EF95" s="410"/>
      <c r="EG95" s="410"/>
      <c r="EH95" s="410"/>
      <c r="EI95" s="410"/>
      <c r="EJ95" s="410"/>
      <c r="EK95" s="410"/>
      <c r="EL95" s="410"/>
      <c r="EM95" s="410"/>
      <c r="EN95" s="410"/>
      <c r="EO95" s="410"/>
      <c r="EP95" s="410"/>
      <c r="EQ95" s="410"/>
      <c r="ER95" s="410"/>
      <c r="ES95" s="410"/>
      <c r="ET95" s="410"/>
      <c r="EU95" s="410"/>
      <c r="EV95" s="410"/>
      <c r="EW95" s="410"/>
      <c r="EX95" s="410"/>
      <c r="EY95" s="410"/>
      <c r="EZ95" s="410"/>
      <c r="FA95" s="410"/>
      <c r="FB95" s="410"/>
      <c r="FC95" s="410"/>
      <c r="FD95" s="410"/>
      <c r="FE95" s="410"/>
      <c r="FF95" s="410"/>
      <c r="FG95" s="410"/>
      <c r="FH95" s="410"/>
      <c r="FI95" s="410"/>
      <c r="FJ95" s="410"/>
      <c r="FK95" s="410"/>
      <c r="FL95" s="410"/>
      <c r="FM95" s="410"/>
      <c r="FN95" s="410"/>
      <c r="FO95" s="410"/>
      <c r="FP95" s="410"/>
      <c r="FQ95" s="410"/>
      <c r="FR95" s="410"/>
      <c r="FS95" s="410"/>
      <c r="FT95" s="410"/>
      <c r="FU95" s="410"/>
      <c r="FV95" s="410"/>
      <c r="FW95" s="410"/>
      <c r="FX95" s="410"/>
      <c r="FY95" s="410"/>
      <c r="FZ95" s="410"/>
      <c r="GA95" s="410"/>
      <c r="GB95" s="410"/>
      <c r="GC95" s="410"/>
      <c r="GD95" s="410"/>
      <c r="GE95" s="410"/>
      <c r="GF95" s="410"/>
      <c r="GG95" s="410"/>
      <c r="GH95" s="410"/>
      <c r="GI95" s="410"/>
      <c r="GJ95" s="410"/>
      <c r="GK95" s="410"/>
      <c r="GL95" s="410"/>
      <c r="GM95" s="410"/>
      <c r="GN95" s="410"/>
      <c r="GO95" s="410"/>
      <c r="GP95" s="410"/>
      <c r="GQ95" s="410"/>
      <c r="GR95" s="410"/>
    </row>
    <row r="96" spans="47:200" ht="18.75" customHeight="1">
      <c r="AU96" s="410"/>
      <c r="AV96" s="410"/>
      <c r="AW96" s="410"/>
      <c r="AX96" s="410"/>
      <c r="AY96" s="410"/>
      <c r="AZ96" s="410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  <c r="CB96" s="410"/>
      <c r="CC96" s="410"/>
      <c r="CD96" s="410"/>
      <c r="CE96" s="410"/>
      <c r="CF96" s="410"/>
      <c r="CG96" s="410"/>
      <c r="CH96" s="410"/>
      <c r="CI96" s="410"/>
      <c r="CJ96" s="410"/>
      <c r="CK96" s="410"/>
      <c r="CL96" s="410"/>
      <c r="CM96" s="410"/>
      <c r="CN96" s="410"/>
      <c r="CO96" s="410"/>
      <c r="CP96" s="410"/>
      <c r="CQ96" s="410"/>
      <c r="CR96" s="410"/>
      <c r="CS96" s="410"/>
      <c r="CT96" s="410"/>
      <c r="CU96" s="410"/>
      <c r="CV96" s="410"/>
      <c r="CW96" s="410"/>
      <c r="CX96" s="410"/>
      <c r="CY96" s="410"/>
      <c r="CZ96" s="410"/>
      <c r="DA96" s="410"/>
      <c r="DB96" s="410"/>
      <c r="DC96" s="410"/>
      <c r="DD96" s="410"/>
      <c r="DE96" s="410"/>
      <c r="DF96" s="410"/>
      <c r="DG96" s="410"/>
      <c r="DH96" s="410"/>
      <c r="DI96" s="410"/>
      <c r="DJ96" s="410"/>
      <c r="DK96" s="410"/>
      <c r="DL96" s="410"/>
      <c r="DM96" s="410"/>
      <c r="DN96" s="410"/>
      <c r="DO96" s="410"/>
      <c r="DP96" s="410"/>
      <c r="DQ96" s="410"/>
      <c r="DR96" s="410"/>
      <c r="DS96" s="410"/>
      <c r="DT96" s="410"/>
      <c r="DU96" s="410"/>
      <c r="DV96" s="410"/>
      <c r="DW96" s="410"/>
      <c r="DX96" s="410"/>
      <c r="DY96" s="410"/>
      <c r="DZ96" s="410"/>
      <c r="EA96" s="410"/>
      <c r="EB96" s="410"/>
      <c r="EC96" s="410"/>
      <c r="ED96" s="410"/>
      <c r="EE96" s="410"/>
      <c r="EF96" s="410"/>
      <c r="EG96" s="410"/>
      <c r="EH96" s="410"/>
      <c r="EI96" s="410"/>
      <c r="EJ96" s="410"/>
      <c r="EK96" s="410"/>
      <c r="EL96" s="410"/>
      <c r="EM96" s="410"/>
      <c r="EN96" s="410"/>
      <c r="EO96" s="410"/>
      <c r="EP96" s="410"/>
      <c r="EQ96" s="410"/>
      <c r="ER96" s="410"/>
      <c r="ES96" s="410"/>
      <c r="ET96" s="410"/>
      <c r="EU96" s="410"/>
      <c r="EV96" s="410"/>
      <c r="EW96" s="410"/>
      <c r="EX96" s="410"/>
      <c r="EY96" s="410"/>
      <c r="EZ96" s="410"/>
      <c r="FA96" s="410"/>
      <c r="FB96" s="410"/>
      <c r="FC96" s="410"/>
      <c r="FD96" s="410"/>
      <c r="FE96" s="410"/>
      <c r="FF96" s="410"/>
      <c r="FG96" s="410"/>
      <c r="FH96" s="410"/>
      <c r="FI96" s="410"/>
      <c r="FJ96" s="410"/>
      <c r="FK96" s="410"/>
      <c r="FL96" s="410"/>
      <c r="FM96" s="410"/>
      <c r="FN96" s="410"/>
      <c r="FO96" s="410"/>
      <c r="FP96" s="410"/>
      <c r="FQ96" s="410"/>
      <c r="FR96" s="410"/>
      <c r="FS96" s="410"/>
      <c r="FT96" s="410"/>
      <c r="FU96" s="410"/>
      <c r="FV96" s="410"/>
      <c r="FW96" s="410"/>
      <c r="FX96" s="410"/>
      <c r="FY96" s="410"/>
      <c r="FZ96" s="410"/>
      <c r="GA96" s="410"/>
      <c r="GB96" s="410"/>
      <c r="GC96" s="410"/>
      <c r="GD96" s="410"/>
      <c r="GE96" s="410"/>
      <c r="GF96" s="410"/>
      <c r="GG96" s="410"/>
      <c r="GH96" s="410"/>
      <c r="GI96" s="410"/>
      <c r="GJ96" s="410"/>
      <c r="GK96" s="410"/>
      <c r="GL96" s="410"/>
      <c r="GM96" s="410"/>
      <c r="GN96" s="410"/>
      <c r="GO96" s="410"/>
      <c r="GP96" s="410"/>
      <c r="GQ96" s="410"/>
      <c r="GR96" s="410"/>
    </row>
    <row r="97" spans="47:200" ht="18.75" customHeight="1"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0"/>
      <c r="EH97" s="410"/>
      <c r="EI97" s="410"/>
      <c r="EJ97" s="410"/>
      <c r="EK97" s="410"/>
      <c r="EL97" s="410"/>
      <c r="EM97" s="410"/>
      <c r="EN97" s="410"/>
      <c r="EO97" s="410"/>
      <c r="EP97" s="410"/>
      <c r="EQ97" s="410"/>
      <c r="ER97" s="410"/>
      <c r="ES97" s="410"/>
      <c r="ET97" s="410"/>
      <c r="EU97" s="410"/>
      <c r="EV97" s="410"/>
      <c r="EW97" s="410"/>
      <c r="EX97" s="410"/>
      <c r="EY97" s="410"/>
      <c r="EZ97" s="410"/>
      <c r="FA97" s="410"/>
      <c r="FB97" s="410"/>
      <c r="FC97" s="410"/>
      <c r="FD97" s="410"/>
      <c r="FE97" s="410"/>
      <c r="FF97" s="410"/>
      <c r="FG97" s="410"/>
      <c r="FH97" s="410"/>
      <c r="FI97" s="410"/>
      <c r="FJ97" s="410"/>
      <c r="FK97" s="410"/>
      <c r="FL97" s="410"/>
      <c r="FM97" s="410"/>
      <c r="FN97" s="410"/>
      <c r="FO97" s="410"/>
      <c r="FP97" s="410"/>
      <c r="FQ97" s="410"/>
      <c r="FR97" s="410"/>
      <c r="FS97" s="410"/>
      <c r="FT97" s="410"/>
      <c r="FU97" s="410"/>
      <c r="FV97" s="410"/>
      <c r="FW97" s="410"/>
      <c r="FX97" s="410"/>
      <c r="FY97" s="410"/>
      <c r="FZ97" s="410"/>
      <c r="GA97" s="410"/>
      <c r="GB97" s="410"/>
      <c r="GC97" s="410"/>
      <c r="GD97" s="410"/>
      <c r="GE97" s="410"/>
      <c r="GF97" s="410"/>
      <c r="GG97" s="410"/>
      <c r="GH97" s="410"/>
      <c r="GI97" s="410"/>
      <c r="GJ97" s="410"/>
      <c r="GK97" s="410"/>
      <c r="GL97" s="410"/>
      <c r="GM97" s="410"/>
      <c r="GN97" s="410"/>
      <c r="GO97" s="410"/>
      <c r="GP97" s="410"/>
      <c r="GQ97" s="410"/>
      <c r="GR97" s="410"/>
    </row>
    <row r="98" spans="47:200" ht="18.75" customHeight="1">
      <c r="AU98" s="410"/>
      <c r="AV98" s="410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  <c r="CB98" s="410"/>
      <c r="CC98" s="410"/>
      <c r="CD98" s="410"/>
      <c r="CE98" s="410"/>
      <c r="CF98" s="410"/>
      <c r="CG98" s="410"/>
      <c r="CH98" s="410"/>
      <c r="CI98" s="410"/>
      <c r="CJ98" s="410"/>
      <c r="CK98" s="410"/>
      <c r="CL98" s="410"/>
      <c r="CM98" s="410"/>
      <c r="CN98" s="410"/>
      <c r="CO98" s="410"/>
      <c r="CP98" s="410"/>
      <c r="CQ98" s="410"/>
      <c r="CR98" s="410"/>
      <c r="CS98" s="410"/>
      <c r="CT98" s="410"/>
      <c r="CU98" s="410"/>
      <c r="CV98" s="410"/>
      <c r="CW98" s="410"/>
      <c r="CX98" s="410"/>
      <c r="CY98" s="410"/>
      <c r="CZ98" s="410"/>
      <c r="DA98" s="410"/>
      <c r="DB98" s="410"/>
      <c r="DC98" s="410"/>
      <c r="DD98" s="410"/>
      <c r="DE98" s="410"/>
      <c r="DF98" s="410"/>
      <c r="DG98" s="410"/>
      <c r="DH98" s="410"/>
      <c r="DI98" s="410"/>
      <c r="DJ98" s="410"/>
      <c r="DK98" s="410"/>
      <c r="DL98" s="410"/>
      <c r="DM98" s="410"/>
      <c r="DN98" s="410"/>
      <c r="DO98" s="410"/>
      <c r="DP98" s="410"/>
      <c r="DQ98" s="410"/>
      <c r="DR98" s="410"/>
      <c r="DS98" s="410"/>
      <c r="DT98" s="410"/>
      <c r="DU98" s="410"/>
      <c r="DV98" s="410"/>
      <c r="DW98" s="410"/>
      <c r="DX98" s="410"/>
      <c r="DY98" s="410"/>
      <c r="DZ98" s="410"/>
      <c r="EA98" s="410"/>
      <c r="EB98" s="410"/>
      <c r="EC98" s="410"/>
      <c r="ED98" s="410"/>
      <c r="EE98" s="410"/>
      <c r="EF98" s="410"/>
      <c r="EG98" s="410"/>
      <c r="EH98" s="410"/>
      <c r="EI98" s="410"/>
      <c r="EJ98" s="410"/>
      <c r="EK98" s="410"/>
      <c r="EL98" s="410"/>
      <c r="EM98" s="410"/>
      <c r="EN98" s="410"/>
      <c r="EO98" s="410"/>
      <c r="EP98" s="410"/>
      <c r="EQ98" s="410"/>
      <c r="ER98" s="410"/>
      <c r="ES98" s="410"/>
      <c r="ET98" s="410"/>
      <c r="EU98" s="410"/>
      <c r="EV98" s="410"/>
      <c r="EW98" s="410"/>
      <c r="EX98" s="410"/>
      <c r="EY98" s="410"/>
      <c r="EZ98" s="410"/>
      <c r="FA98" s="410"/>
      <c r="FB98" s="410"/>
      <c r="FC98" s="410"/>
      <c r="FD98" s="410"/>
      <c r="FE98" s="410"/>
      <c r="FF98" s="410"/>
      <c r="FG98" s="410"/>
      <c r="FH98" s="410"/>
      <c r="FI98" s="410"/>
      <c r="FJ98" s="410"/>
      <c r="FK98" s="410"/>
      <c r="FL98" s="410"/>
      <c r="FM98" s="410"/>
      <c r="FN98" s="410"/>
      <c r="FO98" s="410"/>
      <c r="FP98" s="410"/>
      <c r="FQ98" s="410"/>
      <c r="FR98" s="410"/>
      <c r="FS98" s="410"/>
      <c r="FT98" s="410"/>
      <c r="FU98" s="410"/>
      <c r="FV98" s="410"/>
      <c r="FW98" s="410"/>
      <c r="FX98" s="410"/>
      <c r="FY98" s="410"/>
      <c r="FZ98" s="410"/>
      <c r="GA98" s="410"/>
      <c r="GB98" s="410"/>
      <c r="GC98" s="410"/>
      <c r="GD98" s="410"/>
      <c r="GE98" s="410"/>
      <c r="GF98" s="410"/>
      <c r="GG98" s="410"/>
      <c r="GH98" s="410"/>
      <c r="GI98" s="410"/>
      <c r="GJ98" s="410"/>
      <c r="GK98" s="410"/>
      <c r="GL98" s="410"/>
      <c r="GM98" s="410"/>
      <c r="GN98" s="410"/>
      <c r="GO98" s="410"/>
      <c r="GP98" s="410"/>
      <c r="GQ98" s="410"/>
      <c r="GR98" s="410"/>
    </row>
    <row r="99" spans="47:200" ht="18.75" customHeight="1">
      <c r="AU99" s="410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  <c r="BG99" s="410"/>
      <c r="BH99" s="410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  <c r="CB99" s="410"/>
      <c r="CC99" s="410"/>
      <c r="CD99" s="410"/>
      <c r="CE99" s="410"/>
      <c r="CF99" s="410"/>
      <c r="CG99" s="410"/>
      <c r="CH99" s="410"/>
      <c r="CI99" s="410"/>
      <c r="CJ99" s="410"/>
      <c r="CK99" s="410"/>
      <c r="CL99" s="410"/>
      <c r="CM99" s="410"/>
      <c r="CN99" s="410"/>
      <c r="CO99" s="410"/>
      <c r="CP99" s="410"/>
      <c r="CQ99" s="410"/>
      <c r="CR99" s="410"/>
      <c r="CS99" s="410"/>
      <c r="CT99" s="410"/>
      <c r="CU99" s="410"/>
      <c r="CV99" s="410"/>
      <c r="CW99" s="410"/>
      <c r="CX99" s="410"/>
      <c r="CY99" s="410"/>
      <c r="CZ99" s="410"/>
      <c r="DA99" s="410"/>
      <c r="DB99" s="410"/>
      <c r="DC99" s="410"/>
      <c r="DD99" s="410"/>
      <c r="DE99" s="410"/>
      <c r="DF99" s="410"/>
      <c r="DG99" s="410"/>
      <c r="DH99" s="410"/>
      <c r="DI99" s="410"/>
      <c r="DJ99" s="410"/>
      <c r="DK99" s="410"/>
      <c r="DL99" s="410"/>
      <c r="DM99" s="410"/>
      <c r="DN99" s="410"/>
      <c r="DO99" s="410"/>
      <c r="DP99" s="410"/>
      <c r="DQ99" s="410"/>
      <c r="DR99" s="410"/>
      <c r="DS99" s="410"/>
      <c r="DT99" s="410"/>
      <c r="DU99" s="410"/>
      <c r="DV99" s="410"/>
      <c r="DW99" s="410"/>
      <c r="DX99" s="410"/>
      <c r="DY99" s="410"/>
      <c r="DZ99" s="410"/>
      <c r="EA99" s="410"/>
      <c r="EB99" s="410"/>
      <c r="EC99" s="410"/>
      <c r="ED99" s="410"/>
      <c r="EE99" s="410"/>
      <c r="EF99" s="410"/>
      <c r="EG99" s="410"/>
      <c r="EH99" s="410"/>
      <c r="EI99" s="410"/>
      <c r="EJ99" s="410"/>
      <c r="EK99" s="410"/>
      <c r="EL99" s="410"/>
      <c r="EM99" s="410"/>
      <c r="EN99" s="410"/>
      <c r="EO99" s="410"/>
      <c r="EP99" s="410"/>
      <c r="EQ99" s="410"/>
      <c r="ER99" s="410"/>
      <c r="ES99" s="410"/>
      <c r="ET99" s="410"/>
      <c r="EU99" s="410"/>
      <c r="EV99" s="410"/>
      <c r="EW99" s="410"/>
      <c r="EX99" s="410"/>
      <c r="EY99" s="410"/>
      <c r="EZ99" s="410"/>
      <c r="FA99" s="410"/>
      <c r="FB99" s="410"/>
      <c r="FC99" s="410"/>
      <c r="FD99" s="410"/>
      <c r="FE99" s="410"/>
      <c r="FF99" s="410"/>
      <c r="FG99" s="410"/>
      <c r="FH99" s="410"/>
      <c r="FI99" s="410"/>
      <c r="FJ99" s="410"/>
      <c r="FK99" s="410"/>
      <c r="FL99" s="410"/>
      <c r="FM99" s="410"/>
      <c r="FN99" s="410"/>
      <c r="FO99" s="410"/>
      <c r="FP99" s="410"/>
      <c r="FQ99" s="410"/>
      <c r="FR99" s="410"/>
      <c r="FS99" s="410"/>
      <c r="FT99" s="410"/>
      <c r="FU99" s="410"/>
      <c r="FV99" s="410"/>
      <c r="FW99" s="410"/>
      <c r="FX99" s="410"/>
      <c r="FY99" s="410"/>
      <c r="FZ99" s="410"/>
      <c r="GA99" s="410"/>
      <c r="GB99" s="410"/>
      <c r="GC99" s="410"/>
      <c r="GD99" s="410"/>
      <c r="GE99" s="410"/>
      <c r="GF99" s="410"/>
      <c r="GG99" s="410"/>
      <c r="GH99" s="410"/>
      <c r="GI99" s="410"/>
      <c r="GJ99" s="410"/>
      <c r="GK99" s="410"/>
      <c r="GL99" s="410"/>
      <c r="GM99" s="410"/>
      <c r="GN99" s="410"/>
      <c r="GO99" s="410"/>
      <c r="GP99" s="410"/>
      <c r="GQ99" s="410"/>
      <c r="GR99" s="410"/>
    </row>
    <row r="100" spans="47:200" ht="18.75" customHeight="1">
      <c r="AU100" s="410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  <c r="CB100" s="410"/>
      <c r="CC100" s="410"/>
      <c r="CD100" s="410"/>
      <c r="CE100" s="410"/>
      <c r="CF100" s="410"/>
      <c r="CG100" s="410"/>
      <c r="CH100" s="410"/>
      <c r="CI100" s="410"/>
      <c r="CJ100" s="410"/>
      <c r="CK100" s="410"/>
      <c r="CL100" s="410"/>
      <c r="CM100" s="410"/>
      <c r="CN100" s="410"/>
      <c r="CO100" s="410"/>
      <c r="CP100" s="410"/>
      <c r="CQ100" s="410"/>
      <c r="CR100" s="410"/>
      <c r="CS100" s="410"/>
      <c r="CT100" s="410"/>
      <c r="CU100" s="410"/>
      <c r="CV100" s="410"/>
      <c r="CW100" s="410"/>
      <c r="CX100" s="410"/>
      <c r="CY100" s="410"/>
      <c r="CZ100" s="410"/>
      <c r="DA100" s="410"/>
      <c r="DB100" s="410"/>
      <c r="DC100" s="410"/>
      <c r="DD100" s="410"/>
      <c r="DE100" s="410"/>
      <c r="DF100" s="410"/>
      <c r="DG100" s="410"/>
      <c r="DH100" s="410"/>
      <c r="DI100" s="410"/>
      <c r="DJ100" s="410"/>
      <c r="DK100" s="410"/>
      <c r="DL100" s="410"/>
      <c r="DM100" s="410"/>
      <c r="DN100" s="410"/>
      <c r="DO100" s="410"/>
      <c r="DP100" s="410"/>
      <c r="DQ100" s="410"/>
      <c r="DR100" s="410"/>
      <c r="DS100" s="410"/>
      <c r="DT100" s="410"/>
      <c r="DU100" s="410"/>
      <c r="DV100" s="410"/>
      <c r="DW100" s="410"/>
      <c r="DX100" s="410"/>
      <c r="DY100" s="410"/>
      <c r="DZ100" s="410"/>
      <c r="EA100" s="410"/>
      <c r="EB100" s="410"/>
      <c r="EC100" s="410"/>
      <c r="ED100" s="410"/>
      <c r="EE100" s="410"/>
      <c r="EF100" s="410"/>
      <c r="EG100" s="410"/>
      <c r="EH100" s="410"/>
      <c r="EI100" s="410"/>
      <c r="EJ100" s="410"/>
      <c r="EK100" s="410"/>
      <c r="EL100" s="410"/>
      <c r="EM100" s="410"/>
      <c r="EN100" s="410"/>
      <c r="EO100" s="410"/>
      <c r="EP100" s="410"/>
      <c r="EQ100" s="410"/>
      <c r="ER100" s="410"/>
      <c r="ES100" s="410"/>
      <c r="ET100" s="410"/>
      <c r="EU100" s="410"/>
      <c r="EV100" s="410"/>
      <c r="EW100" s="410"/>
      <c r="EX100" s="410"/>
      <c r="EY100" s="410"/>
      <c r="EZ100" s="410"/>
      <c r="FA100" s="410"/>
      <c r="FB100" s="410"/>
      <c r="FC100" s="410"/>
      <c r="FD100" s="410"/>
      <c r="FE100" s="410"/>
      <c r="FF100" s="410"/>
      <c r="FG100" s="410"/>
      <c r="FH100" s="410"/>
      <c r="FI100" s="410"/>
      <c r="FJ100" s="410"/>
      <c r="FK100" s="410"/>
      <c r="FL100" s="410"/>
      <c r="FM100" s="410"/>
      <c r="FN100" s="410"/>
      <c r="FO100" s="410"/>
      <c r="FP100" s="410"/>
      <c r="FQ100" s="410"/>
      <c r="FR100" s="410"/>
      <c r="FS100" s="410"/>
      <c r="FT100" s="410"/>
      <c r="FU100" s="410"/>
      <c r="FV100" s="410"/>
      <c r="FW100" s="410"/>
      <c r="FX100" s="410"/>
      <c r="FY100" s="410"/>
      <c r="FZ100" s="410"/>
      <c r="GA100" s="410"/>
      <c r="GB100" s="410"/>
      <c r="GC100" s="410"/>
      <c r="GD100" s="410"/>
      <c r="GE100" s="410"/>
      <c r="GF100" s="410"/>
      <c r="GG100" s="410"/>
      <c r="GH100" s="410"/>
      <c r="GI100" s="410"/>
      <c r="GJ100" s="410"/>
      <c r="GK100" s="410"/>
      <c r="GL100" s="410"/>
      <c r="GM100" s="410"/>
      <c r="GN100" s="410"/>
      <c r="GO100" s="410"/>
      <c r="GP100" s="410"/>
      <c r="GQ100" s="410"/>
      <c r="GR100" s="410"/>
    </row>
  </sheetData>
  <mergeCells count="36">
    <mergeCell ref="AG28:AK28"/>
    <mergeCell ref="AG29:AK29"/>
    <mergeCell ref="I41:AK41"/>
    <mergeCell ref="I45:AK45"/>
    <mergeCell ref="A5:AK5"/>
    <mergeCell ref="B26:U26"/>
    <mergeCell ref="V26:X26"/>
    <mergeCell ref="Y26:AA26"/>
    <mergeCell ref="AB26:AF26"/>
    <mergeCell ref="AG26:AK26"/>
    <mergeCell ref="AG27:AK27"/>
    <mergeCell ref="A18:AK18"/>
    <mergeCell ref="H22:AK22"/>
    <mergeCell ref="H23:AK23"/>
    <mergeCell ref="B25:U25"/>
    <mergeCell ref="V25:X25"/>
    <mergeCell ref="Y25:AA25"/>
    <mergeCell ref="AB25:AF25"/>
    <mergeCell ref="AG25:AK25"/>
    <mergeCell ref="A12:R13"/>
    <mergeCell ref="A14:R14"/>
    <mergeCell ref="S8:U8"/>
    <mergeCell ref="V8:AK8"/>
    <mergeCell ref="S9:U10"/>
    <mergeCell ref="V9:AK10"/>
    <mergeCell ref="S11:U14"/>
    <mergeCell ref="V11:AK14"/>
    <mergeCell ref="A1:AK1"/>
    <mergeCell ref="D3:AK3"/>
    <mergeCell ref="A7:AK7"/>
    <mergeCell ref="A8:R9"/>
    <mergeCell ref="A10:R10"/>
    <mergeCell ref="A11:B11"/>
    <mergeCell ref="C11:I11"/>
    <mergeCell ref="J11:K11"/>
    <mergeCell ref="L11:R11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A89"/>
  <sheetViews>
    <sheetView showGridLines="0" zoomScale="110" zoomScaleNormal="110" workbookViewId="0"/>
  </sheetViews>
  <sheetFormatPr defaultRowHeight="15.75"/>
  <cols>
    <col min="1" max="1" width="6.140625" style="217" customWidth="1"/>
    <col min="2" max="2" width="6.42578125" style="217" customWidth="1"/>
    <col min="3" max="3" width="66.140625" style="217" customWidth="1"/>
    <col min="4" max="4" width="12.140625" style="217" customWidth="1"/>
    <col min="5" max="5" width="14.42578125" style="217" customWidth="1"/>
    <col min="6" max="6" width="13" style="217" customWidth="1"/>
    <col min="7" max="7" width="13.85546875" style="217" customWidth="1"/>
    <col min="8" max="8" width="15.85546875" style="217" customWidth="1"/>
    <col min="9" max="9" width="9.140625" style="217"/>
    <col min="10" max="209" width="9.140625" style="195"/>
    <col min="210" max="16384" width="9.140625" style="217"/>
  </cols>
  <sheetData>
    <row r="1" spans="1:200">
      <c r="F1" s="236" t="s">
        <v>206</v>
      </c>
      <c r="R1" s="195" t="s">
        <v>5</v>
      </c>
      <c r="T1" s="195" t="s">
        <v>161</v>
      </c>
      <c r="U1" s="263" t="s">
        <v>182</v>
      </c>
      <c r="GR1" s="195" t="s">
        <v>226</v>
      </c>
    </row>
    <row r="2" spans="1:200">
      <c r="F2" s="236" t="s">
        <v>207</v>
      </c>
      <c r="R2" s="203">
        <v>0.18</v>
      </c>
      <c r="GR2" s="204" t="s">
        <v>10</v>
      </c>
    </row>
    <row r="3" spans="1:200">
      <c r="F3" s="236" t="s">
        <v>208</v>
      </c>
      <c r="R3" s="195" t="b">
        <v>1</v>
      </c>
      <c r="GR3" s="204" t="s">
        <v>174</v>
      </c>
    </row>
    <row r="4" spans="1:200" ht="16.5" thickBot="1">
      <c r="H4" s="245" t="s">
        <v>222</v>
      </c>
      <c r="T4" s="195" t="s">
        <v>178</v>
      </c>
      <c r="U4" s="195" t="s">
        <v>176</v>
      </c>
      <c r="V4" s="195" t="s">
        <v>176</v>
      </c>
      <c r="GR4" s="204" t="s">
        <v>227</v>
      </c>
    </row>
    <row r="5" spans="1:200">
      <c r="G5" s="197" t="s">
        <v>213</v>
      </c>
      <c r="H5" s="255" t="s">
        <v>223</v>
      </c>
      <c r="GR5" s="204" t="s">
        <v>311</v>
      </c>
    </row>
    <row r="6" spans="1:200">
      <c r="A6" s="237" t="s">
        <v>188</v>
      </c>
      <c r="C6" s="239" t="s">
        <v>284</v>
      </c>
      <c r="D6" s="239"/>
      <c r="E6" s="239"/>
      <c r="F6" s="239"/>
      <c r="G6" s="197" t="s">
        <v>214</v>
      </c>
      <c r="H6" s="256" t="s">
        <v>281</v>
      </c>
    </row>
    <row r="7" spans="1:200">
      <c r="A7" s="237"/>
      <c r="C7" s="241" t="s">
        <v>196</v>
      </c>
      <c r="D7" s="240"/>
      <c r="E7" s="240"/>
      <c r="F7" s="240"/>
      <c r="G7" s="197"/>
      <c r="H7" s="257" t="s">
        <v>281</v>
      </c>
    </row>
    <row r="8" spans="1:200">
      <c r="A8" s="237" t="s">
        <v>189</v>
      </c>
      <c r="C8" s="239" t="s">
        <v>284</v>
      </c>
      <c r="D8" s="239"/>
      <c r="E8" s="239"/>
      <c r="F8" s="239"/>
      <c r="G8" s="197" t="s">
        <v>214</v>
      </c>
      <c r="H8" s="257"/>
    </row>
    <row r="9" spans="1:200">
      <c r="A9" s="237"/>
      <c r="C9" s="241" t="s">
        <v>196</v>
      </c>
      <c r="D9" s="240"/>
      <c r="E9" s="240"/>
      <c r="F9" s="240"/>
      <c r="G9" s="197"/>
      <c r="H9" s="257" t="s">
        <v>282</v>
      </c>
    </row>
    <row r="10" spans="1:200">
      <c r="A10" s="237" t="s">
        <v>190</v>
      </c>
      <c r="C10" s="239" t="s">
        <v>285</v>
      </c>
      <c r="D10" s="239"/>
      <c r="E10" s="239"/>
      <c r="F10" s="239"/>
      <c r="G10" s="197" t="s">
        <v>214</v>
      </c>
      <c r="H10" s="257"/>
    </row>
    <row r="11" spans="1:200">
      <c r="A11" s="237"/>
      <c r="C11" s="241" t="s">
        <v>196</v>
      </c>
      <c r="D11" s="240"/>
      <c r="E11" s="240"/>
      <c r="F11" s="240"/>
      <c r="G11" s="197"/>
      <c r="H11" s="257"/>
    </row>
    <row r="12" spans="1:200">
      <c r="A12" s="237" t="s">
        <v>191</v>
      </c>
      <c r="C12" s="239" t="s">
        <v>286</v>
      </c>
      <c r="D12" s="239"/>
      <c r="E12" s="239"/>
      <c r="F12" s="239"/>
      <c r="G12" s="197"/>
      <c r="H12" s="257"/>
    </row>
    <row r="13" spans="1:200">
      <c r="A13" s="237"/>
      <c r="C13" s="241" t="s">
        <v>197</v>
      </c>
      <c r="D13" s="240"/>
      <c r="E13" s="240"/>
      <c r="F13" s="240"/>
      <c r="G13" s="197"/>
      <c r="H13" s="257"/>
    </row>
    <row r="14" spans="1:200">
      <c r="A14" s="237" t="s">
        <v>192</v>
      </c>
      <c r="C14" s="239" t="s">
        <v>161</v>
      </c>
      <c r="D14" s="239"/>
      <c r="E14" s="239"/>
      <c r="F14" s="239"/>
      <c r="G14" s="197"/>
      <c r="H14" s="258"/>
    </row>
    <row r="15" spans="1:200">
      <c r="C15" s="242" t="s">
        <v>198</v>
      </c>
      <c r="D15" s="243"/>
      <c r="G15" s="197" t="s">
        <v>215</v>
      </c>
      <c r="H15" s="256" t="s">
        <v>283</v>
      </c>
    </row>
    <row r="16" spans="1:200">
      <c r="F16" s="197" t="s">
        <v>209</v>
      </c>
      <c r="G16" s="244" t="s">
        <v>216</v>
      </c>
      <c r="H16" s="256" t="s">
        <v>183</v>
      </c>
    </row>
    <row r="17" spans="1:27">
      <c r="G17" s="244" t="s">
        <v>217</v>
      </c>
      <c r="H17" s="252">
        <v>41754</v>
      </c>
    </row>
    <row r="18" spans="1:27" ht="16.5" thickBot="1">
      <c r="G18" s="197" t="s">
        <v>218</v>
      </c>
      <c r="H18" s="246"/>
    </row>
    <row r="19" spans="1:27" ht="10.5" customHeight="1"/>
    <row r="20" spans="1:27">
      <c r="D20" s="247" t="s">
        <v>202</v>
      </c>
      <c r="E20" s="247" t="s">
        <v>205</v>
      </c>
      <c r="G20" s="247" t="s">
        <v>219</v>
      </c>
      <c r="H20" s="247"/>
    </row>
    <row r="21" spans="1:27" ht="16.5" thickBot="1">
      <c r="D21" s="248"/>
      <c r="E21" s="248"/>
      <c r="G21" s="245" t="s">
        <v>220</v>
      </c>
      <c r="H21" s="245" t="s">
        <v>224</v>
      </c>
    </row>
    <row r="22" spans="1:27" ht="16.5" thickBot="1">
      <c r="C22" s="259" t="s">
        <v>199</v>
      </c>
      <c r="D22" s="249">
        <v>1</v>
      </c>
      <c r="E22" s="253">
        <v>41785</v>
      </c>
      <c r="G22" s="254">
        <v>41754</v>
      </c>
      <c r="H22" s="253">
        <v>41785</v>
      </c>
    </row>
    <row r="23" spans="1:27">
      <c r="C23" s="260" t="s">
        <v>200</v>
      </c>
      <c r="D23" s="238"/>
      <c r="E23" s="238"/>
      <c r="F23" s="238"/>
      <c r="G23" s="238"/>
    </row>
    <row r="24" spans="1:27">
      <c r="D24" s="197" t="s">
        <v>203</v>
      </c>
      <c r="E24" s="262">
        <v>2500307.3199999998</v>
      </c>
      <c r="F24" s="261" t="s">
        <v>210</v>
      </c>
    </row>
    <row r="25" spans="1:27">
      <c r="A25" s="247" t="s">
        <v>193</v>
      </c>
      <c r="B25" s="247"/>
      <c r="C25" s="247" t="s">
        <v>201</v>
      </c>
      <c r="D25" s="247" t="s">
        <v>204</v>
      </c>
      <c r="E25" s="247" t="s">
        <v>128</v>
      </c>
      <c r="F25" s="247" t="s">
        <v>211</v>
      </c>
      <c r="G25" s="247"/>
      <c r="H25" s="247"/>
    </row>
    <row r="26" spans="1:27" ht="51" customHeight="1">
      <c r="A26" s="250" t="s">
        <v>194</v>
      </c>
      <c r="B26" s="250" t="s">
        <v>195</v>
      </c>
      <c r="C26" s="247"/>
      <c r="D26" s="247"/>
      <c r="E26" s="247"/>
      <c r="F26" s="250" t="s">
        <v>212</v>
      </c>
      <c r="G26" s="250" t="s">
        <v>221</v>
      </c>
      <c r="H26" s="250" t="s">
        <v>225</v>
      </c>
    </row>
    <row r="27" spans="1:27">
      <c r="A27" s="251">
        <v>1</v>
      </c>
      <c r="B27" s="251">
        <v>2</v>
      </c>
      <c r="C27" s="251">
        <v>3</v>
      </c>
      <c r="D27" s="251">
        <v>4</v>
      </c>
      <c r="E27" s="251">
        <v>5</v>
      </c>
      <c r="F27" s="251">
        <v>6</v>
      </c>
      <c r="G27" s="251">
        <v>7</v>
      </c>
      <c r="H27" s="251">
        <v>8</v>
      </c>
    </row>
    <row r="28" spans="1:27">
      <c r="P28" s="195" t="s">
        <v>27</v>
      </c>
      <c r="AA28" s="195" t="s">
        <v>228</v>
      </c>
    </row>
    <row r="29" spans="1:27">
      <c r="A29" s="259">
        <v>1</v>
      </c>
      <c r="B29" s="261" t="s">
        <v>173</v>
      </c>
      <c r="P29" s="195" t="s">
        <v>29</v>
      </c>
      <c r="AA29" s="195" t="s">
        <v>229</v>
      </c>
    </row>
    <row r="30" spans="1:27" ht="47.25">
      <c r="A30" s="276" t="s">
        <v>28</v>
      </c>
      <c r="B30" s="277">
        <v>1</v>
      </c>
      <c r="C30" s="267" t="s">
        <v>142</v>
      </c>
      <c r="D30" s="266"/>
      <c r="E30" s="266" t="s">
        <v>143</v>
      </c>
      <c r="F30" s="291">
        <v>56</v>
      </c>
      <c r="G30" s="291">
        <v>300</v>
      </c>
      <c r="H30" s="286">
        <f>ROUND(G30*ROUND(F30,2),2)</f>
        <v>16800</v>
      </c>
      <c r="P30" s="195" t="s">
        <v>33</v>
      </c>
      <c r="AA30" s="195" t="s">
        <v>230</v>
      </c>
    </row>
    <row r="31" spans="1:27">
      <c r="A31" s="278" t="s">
        <v>34</v>
      </c>
      <c r="B31" s="279" t="s">
        <v>34</v>
      </c>
      <c r="C31" s="269" t="s">
        <v>146</v>
      </c>
      <c r="D31" s="268"/>
      <c r="E31" s="268" t="s">
        <v>45</v>
      </c>
      <c r="F31" s="292">
        <v>30</v>
      </c>
      <c r="G31" s="292">
        <v>42</v>
      </c>
      <c r="H31" s="287">
        <f>ROUND(G31*ROUND(F31,2),2)</f>
        <v>1260</v>
      </c>
      <c r="P31" s="195" t="s">
        <v>49</v>
      </c>
      <c r="AA31" s="195" t="s">
        <v>231</v>
      </c>
    </row>
    <row r="32" spans="1:27">
      <c r="A32" s="278" t="s">
        <v>144</v>
      </c>
      <c r="B32" s="279" t="s">
        <v>144</v>
      </c>
      <c r="C32" s="269" t="s">
        <v>95</v>
      </c>
      <c r="D32" s="268"/>
      <c r="E32" s="268" t="s">
        <v>45</v>
      </c>
      <c r="F32" s="292">
        <v>300</v>
      </c>
      <c r="G32" s="292">
        <v>10.5</v>
      </c>
      <c r="H32" s="287">
        <f>ROUND(G32*ROUND(F32,2),2)</f>
        <v>3150</v>
      </c>
      <c r="P32" s="195" t="s">
        <v>49</v>
      </c>
      <c r="AA32" s="264" t="s">
        <v>232</v>
      </c>
    </row>
    <row r="33" spans="1:27">
      <c r="A33" s="280" t="s">
        <v>145</v>
      </c>
      <c r="B33" s="281" t="s">
        <v>145</v>
      </c>
      <c r="C33" s="271" t="s">
        <v>35</v>
      </c>
      <c r="D33" s="270"/>
      <c r="E33" s="270" t="s">
        <v>36</v>
      </c>
      <c r="F33" s="292">
        <v>13.171200000000001</v>
      </c>
      <c r="G33" s="292"/>
      <c r="H33" s="288"/>
      <c r="P33" s="195" t="s">
        <v>37</v>
      </c>
      <c r="AA33" s="195" t="s">
        <v>233</v>
      </c>
    </row>
    <row r="34" spans="1:27" ht="31.5">
      <c r="A34" s="282" t="s">
        <v>38</v>
      </c>
      <c r="B34" s="283">
        <v>2</v>
      </c>
      <c r="C34" s="273" t="s">
        <v>171</v>
      </c>
      <c r="D34" s="272"/>
      <c r="E34" s="272" t="s">
        <v>39</v>
      </c>
      <c r="F34" s="292">
        <v>1295.3800000000001</v>
      </c>
      <c r="G34" s="292">
        <v>93.5</v>
      </c>
      <c r="H34" s="289">
        <f>ROUND(G34*ROUND(F34,2),2)</f>
        <v>121118.03</v>
      </c>
      <c r="P34" s="195" t="s">
        <v>33</v>
      </c>
      <c r="AA34" s="195" t="s">
        <v>234</v>
      </c>
    </row>
    <row r="35" spans="1:27">
      <c r="A35" s="280" t="s">
        <v>40</v>
      </c>
      <c r="B35" s="281" t="s">
        <v>40</v>
      </c>
      <c r="C35" s="271" t="s">
        <v>35</v>
      </c>
      <c r="D35" s="270"/>
      <c r="E35" s="270" t="s">
        <v>36</v>
      </c>
      <c r="F35" s="292">
        <v>38.861400000000003</v>
      </c>
      <c r="G35" s="292"/>
      <c r="H35" s="288"/>
      <c r="P35" s="195" t="s">
        <v>37</v>
      </c>
      <c r="AA35" s="195" t="s">
        <v>235</v>
      </c>
    </row>
    <row r="36" spans="1:27" ht="31.5">
      <c r="A36" s="282" t="s">
        <v>41</v>
      </c>
      <c r="B36" s="283">
        <v>3</v>
      </c>
      <c r="C36" s="273" t="s">
        <v>148</v>
      </c>
      <c r="D36" s="272"/>
      <c r="E36" s="272" t="s">
        <v>143</v>
      </c>
      <c r="F36" s="292">
        <v>56</v>
      </c>
      <c r="G36" s="292">
        <v>850</v>
      </c>
      <c r="H36" s="289">
        <f>ROUND(G36*ROUND(F36,2),2)</f>
        <v>47600</v>
      </c>
      <c r="P36" s="195" t="s">
        <v>33</v>
      </c>
      <c r="AA36" s="195" t="s">
        <v>236</v>
      </c>
    </row>
    <row r="37" spans="1:27">
      <c r="A37" s="278" t="s">
        <v>42</v>
      </c>
      <c r="B37" s="279" t="s">
        <v>42</v>
      </c>
      <c r="C37" s="269" t="s">
        <v>149</v>
      </c>
      <c r="D37" s="268"/>
      <c r="E37" s="268" t="s">
        <v>31</v>
      </c>
      <c r="F37" s="292">
        <v>224</v>
      </c>
      <c r="G37" s="292">
        <v>14.7</v>
      </c>
      <c r="H37" s="287">
        <f>ROUND(G37*ROUND(F37,2),2)</f>
        <v>3292.8</v>
      </c>
      <c r="P37" s="195" t="s">
        <v>49</v>
      </c>
      <c r="AA37" s="195" t="s">
        <v>237</v>
      </c>
    </row>
    <row r="38" spans="1:27">
      <c r="A38" s="278" t="s">
        <v>137</v>
      </c>
      <c r="B38" s="279" t="s">
        <v>137</v>
      </c>
      <c r="C38" s="269" t="s">
        <v>150</v>
      </c>
      <c r="D38" s="268"/>
      <c r="E38" s="268" t="s">
        <v>151</v>
      </c>
      <c r="F38" s="292">
        <v>5</v>
      </c>
      <c r="G38" s="292">
        <v>126</v>
      </c>
      <c r="H38" s="287">
        <f>ROUND(G38*ROUND(F38,2),2)</f>
        <v>630</v>
      </c>
      <c r="P38" s="195" t="s">
        <v>49</v>
      </c>
      <c r="AA38" s="195" t="s">
        <v>238</v>
      </c>
    </row>
    <row r="39" spans="1:27">
      <c r="A39" s="278" t="s">
        <v>138</v>
      </c>
      <c r="B39" s="279" t="s">
        <v>138</v>
      </c>
      <c r="C39" s="269" t="s">
        <v>152</v>
      </c>
      <c r="D39" s="268"/>
      <c r="E39" s="268" t="s">
        <v>45</v>
      </c>
      <c r="F39" s="292">
        <v>7</v>
      </c>
      <c r="G39" s="292">
        <v>472.5</v>
      </c>
      <c r="H39" s="287">
        <f>ROUND(G39*ROUND(F39,2),2)</f>
        <v>3307.5</v>
      </c>
      <c r="P39" s="195" t="s">
        <v>49</v>
      </c>
      <c r="AA39" s="195" t="s">
        <v>239</v>
      </c>
    </row>
    <row r="40" spans="1:27">
      <c r="A40" s="278" t="s">
        <v>155</v>
      </c>
      <c r="B40" s="279" t="s">
        <v>155</v>
      </c>
      <c r="C40" s="269" t="s">
        <v>59</v>
      </c>
      <c r="D40" s="268"/>
      <c r="E40" s="268" t="s">
        <v>36</v>
      </c>
      <c r="F40" s="292">
        <v>5.6</v>
      </c>
      <c r="G40" s="292">
        <v>2800</v>
      </c>
      <c r="H40" s="287">
        <f>ROUND(G40*ROUND(F40,2),2)</f>
        <v>15680</v>
      </c>
      <c r="P40" s="195" t="s">
        <v>49</v>
      </c>
      <c r="AA40" s="195" t="s">
        <v>240</v>
      </c>
    </row>
    <row r="41" spans="1:27">
      <c r="A41" s="278" t="s">
        <v>156</v>
      </c>
      <c r="B41" s="279" t="s">
        <v>156</v>
      </c>
      <c r="C41" s="269" t="s">
        <v>154</v>
      </c>
      <c r="D41" s="268"/>
      <c r="E41" s="268" t="s">
        <v>36</v>
      </c>
      <c r="F41" s="292">
        <v>0.56000000000000005</v>
      </c>
      <c r="G41" s="292">
        <v>5400</v>
      </c>
      <c r="H41" s="287">
        <f>ROUND(G41*ROUND(F41,2),2)</f>
        <v>3024</v>
      </c>
      <c r="P41" s="195" t="s">
        <v>49</v>
      </c>
      <c r="AA41" s="195" t="s">
        <v>241</v>
      </c>
    </row>
    <row r="42" spans="1:27">
      <c r="A42" s="282" t="s">
        <v>43</v>
      </c>
      <c r="B42" s="283">
        <v>4</v>
      </c>
      <c r="C42" s="273" t="s">
        <v>44</v>
      </c>
      <c r="D42" s="272"/>
      <c r="E42" s="272" t="s">
        <v>45</v>
      </c>
      <c r="F42" s="292">
        <v>8</v>
      </c>
      <c r="G42" s="292">
        <v>1020</v>
      </c>
      <c r="H42" s="289">
        <f>ROUND(G42*ROUND(F42,2),2)</f>
        <v>8160</v>
      </c>
      <c r="P42" s="195" t="s">
        <v>33</v>
      </c>
      <c r="AA42" s="195" t="s">
        <v>242</v>
      </c>
    </row>
    <row r="43" spans="1:27">
      <c r="A43" s="278" t="s">
        <v>48</v>
      </c>
      <c r="B43" s="279" t="s">
        <v>48</v>
      </c>
      <c r="C43" s="269" t="s">
        <v>147</v>
      </c>
      <c r="D43" s="268"/>
      <c r="E43" s="268" t="s">
        <v>45</v>
      </c>
      <c r="F43" s="292">
        <v>8</v>
      </c>
      <c r="G43" s="292">
        <v>1837.5</v>
      </c>
      <c r="H43" s="287">
        <f>ROUND(G43*ROUND(F43,2),2)</f>
        <v>14700</v>
      </c>
      <c r="P43" s="195" t="s">
        <v>49</v>
      </c>
      <c r="AA43" s="195" t="s">
        <v>243</v>
      </c>
    </row>
    <row r="44" spans="1:27">
      <c r="A44" s="278" t="s">
        <v>52</v>
      </c>
      <c r="B44" s="279" t="s">
        <v>52</v>
      </c>
      <c r="C44" s="269" t="s">
        <v>53</v>
      </c>
      <c r="D44" s="268"/>
      <c r="E44" s="268" t="s">
        <v>45</v>
      </c>
      <c r="F44" s="292">
        <v>8</v>
      </c>
      <c r="G44" s="292">
        <v>173.25</v>
      </c>
      <c r="H44" s="287">
        <f>ROUND(G44*ROUND(F44,2),2)</f>
        <v>1386</v>
      </c>
      <c r="P44" s="195" t="s">
        <v>49</v>
      </c>
      <c r="AA44" s="195" t="s">
        <v>244</v>
      </c>
    </row>
    <row r="45" spans="1:27">
      <c r="A45" s="278" t="s">
        <v>54</v>
      </c>
      <c r="B45" s="279" t="s">
        <v>54</v>
      </c>
      <c r="C45" s="269" t="s">
        <v>55</v>
      </c>
      <c r="D45" s="268"/>
      <c r="E45" s="268" t="s">
        <v>45</v>
      </c>
      <c r="F45" s="292">
        <v>8</v>
      </c>
      <c r="G45" s="292">
        <v>47.25</v>
      </c>
      <c r="H45" s="287">
        <f>ROUND(G45*ROUND(F45,2),2)</f>
        <v>378</v>
      </c>
      <c r="P45" s="195" t="s">
        <v>49</v>
      </c>
      <c r="AA45" s="195" t="s">
        <v>245</v>
      </c>
    </row>
    <row r="46" spans="1:27" ht="31.5">
      <c r="A46" s="282" t="s">
        <v>56</v>
      </c>
      <c r="B46" s="283">
        <v>5</v>
      </c>
      <c r="C46" s="273" t="s">
        <v>57</v>
      </c>
      <c r="D46" s="272"/>
      <c r="E46" s="272" t="s">
        <v>39</v>
      </c>
      <c r="F46" s="292">
        <v>1295.3800000000001</v>
      </c>
      <c r="G46" s="292">
        <v>272</v>
      </c>
      <c r="H46" s="289">
        <f>ROUND(G46*ROUND(F46,2),2)</f>
        <v>352343.36</v>
      </c>
      <c r="P46" s="195" t="s">
        <v>33</v>
      </c>
      <c r="AA46" s="195" t="s">
        <v>246</v>
      </c>
    </row>
    <row r="47" spans="1:27">
      <c r="A47" s="278" t="s">
        <v>58</v>
      </c>
      <c r="B47" s="279" t="s">
        <v>58</v>
      </c>
      <c r="C47" s="269" t="s">
        <v>59</v>
      </c>
      <c r="D47" s="268"/>
      <c r="E47" s="268" t="s">
        <v>36</v>
      </c>
      <c r="F47" s="292">
        <v>125.91093600000001</v>
      </c>
      <c r="G47" s="292">
        <v>2800</v>
      </c>
      <c r="H47" s="287">
        <f>ROUND(G47*ROUND(F47,2),2)</f>
        <v>352548</v>
      </c>
      <c r="P47" s="195" t="s">
        <v>49</v>
      </c>
      <c r="AA47" s="195" t="s">
        <v>247</v>
      </c>
    </row>
    <row r="48" spans="1:27">
      <c r="A48" s="278" t="s">
        <v>60</v>
      </c>
      <c r="B48" s="279" t="s">
        <v>60</v>
      </c>
      <c r="C48" s="269" t="s">
        <v>154</v>
      </c>
      <c r="D48" s="268"/>
      <c r="E48" s="268" t="s">
        <v>36</v>
      </c>
      <c r="F48" s="292">
        <v>11.65842</v>
      </c>
      <c r="G48" s="292">
        <v>5400</v>
      </c>
      <c r="H48" s="287">
        <f>ROUND(G48*ROUND(F48,2),2)</f>
        <v>62964</v>
      </c>
      <c r="P48" s="195" t="s">
        <v>49</v>
      </c>
      <c r="AA48" s="195" t="s">
        <v>248</v>
      </c>
    </row>
    <row r="49" spans="1:27">
      <c r="A49" s="278" t="s">
        <v>134</v>
      </c>
      <c r="B49" s="279" t="s">
        <v>134</v>
      </c>
      <c r="C49" s="269" t="s">
        <v>141</v>
      </c>
      <c r="D49" s="268"/>
      <c r="E49" s="268" t="s">
        <v>39</v>
      </c>
      <c r="F49" s="292">
        <v>1044</v>
      </c>
      <c r="G49" s="292">
        <v>33.6</v>
      </c>
      <c r="H49" s="287">
        <f>ROUND(G49*ROUND(F49,2),2)</f>
        <v>35078.400000000001</v>
      </c>
      <c r="P49" s="195" t="s">
        <v>49</v>
      </c>
      <c r="AA49" s="195" t="s">
        <v>249</v>
      </c>
    </row>
    <row r="50" spans="1:27">
      <c r="A50" s="278" t="s">
        <v>153</v>
      </c>
      <c r="B50" s="279" t="s">
        <v>153</v>
      </c>
      <c r="C50" s="269" t="s">
        <v>61</v>
      </c>
      <c r="D50" s="268"/>
      <c r="E50" s="268" t="s">
        <v>45</v>
      </c>
      <c r="F50" s="292">
        <v>400</v>
      </c>
      <c r="G50" s="292">
        <v>31.5</v>
      </c>
      <c r="H50" s="287">
        <f>ROUND(G50*ROUND(F50,2),2)</f>
        <v>12600</v>
      </c>
      <c r="P50" s="195" t="s">
        <v>49</v>
      </c>
      <c r="AA50" s="195" t="s">
        <v>250</v>
      </c>
    </row>
    <row r="51" spans="1:27">
      <c r="A51" s="282" t="s">
        <v>62</v>
      </c>
      <c r="B51" s="283">
        <v>6</v>
      </c>
      <c r="C51" s="273" t="s">
        <v>67</v>
      </c>
      <c r="D51" s="272"/>
      <c r="E51" s="272" t="s">
        <v>39</v>
      </c>
      <c r="F51" s="292">
        <v>1295.3800000000001</v>
      </c>
      <c r="G51" s="292">
        <v>17</v>
      </c>
      <c r="H51" s="289">
        <f>ROUND(G51*ROUND(F51,2),2)</f>
        <v>22021.46</v>
      </c>
      <c r="P51" s="195" t="s">
        <v>33</v>
      </c>
      <c r="AA51" s="195" t="s">
        <v>251</v>
      </c>
    </row>
    <row r="52" spans="1:27">
      <c r="A52" s="278" t="s">
        <v>63</v>
      </c>
      <c r="B52" s="279" t="s">
        <v>63</v>
      </c>
      <c r="C52" s="269" t="s">
        <v>69</v>
      </c>
      <c r="D52" s="268"/>
      <c r="E52" s="268" t="s">
        <v>70</v>
      </c>
      <c r="F52" s="292">
        <v>26</v>
      </c>
      <c r="G52" s="292">
        <v>1312.5</v>
      </c>
      <c r="H52" s="287">
        <f>ROUND(G52*ROUND(F52,2),2)</f>
        <v>34125</v>
      </c>
      <c r="P52" s="195" t="s">
        <v>49</v>
      </c>
      <c r="AA52" s="195" t="s">
        <v>252</v>
      </c>
    </row>
    <row r="53" spans="1:27">
      <c r="A53" s="282" t="s">
        <v>64</v>
      </c>
      <c r="B53" s="283">
        <v>7</v>
      </c>
      <c r="C53" s="273" t="s">
        <v>160</v>
      </c>
      <c r="D53" s="272"/>
      <c r="E53" s="272" t="s">
        <v>36</v>
      </c>
      <c r="F53" s="292">
        <v>173.24407600000001</v>
      </c>
      <c r="G53" s="292">
        <v>170</v>
      </c>
      <c r="H53" s="289">
        <f>ROUND(G53*ROUND(F53,2),2)</f>
        <v>29450.799999999999</v>
      </c>
      <c r="P53" s="195" t="s">
        <v>33</v>
      </c>
      <c r="AA53" s="195" t="s">
        <v>253</v>
      </c>
    </row>
    <row r="54" spans="1:27">
      <c r="A54" s="278" t="s">
        <v>65</v>
      </c>
      <c r="B54" s="279" t="s">
        <v>65</v>
      </c>
      <c r="C54" s="269" t="s">
        <v>157</v>
      </c>
      <c r="D54" s="268"/>
      <c r="E54" s="268" t="s">
        <v>74</v>
      </c>
      <c r="F54" s="292">
        <v>4</v>
      </c>
      <c r="G54" s="292">
        <v>20000</v>
      </c>
      <c r="H54" s="287">
        <f>ROUND(G54*ROUND(F54,2),2)</f>
        <v>80000</v>
      </c>
      <c r="P54" s="195" t="s">
        <v>49</v>
      </c>
      <c r="AA54" s="195" t="s">
        <v>254</v>
      </c>
    </row>
    <row r="55" spans="1:27" ht="31.5">
      <c r="A55" s="282" t="s">
        <v>66</v>
      </c>
      <c r="B55" s="283">
        <v>8</v>
      </c>
      <c r="C55" s="273" t="s">
        <v>76</v>
      </c>
      <c r="D55" s="272"/>
      <c r="E55" s="272" t="s">
        <v>39</v>
      </c>
      <c r="F55" s="292">
        <v>1295.3800000000001</v>
      </c>
      <c r="G55" s="292">
        <v>204</v>
      </c>
      <c r="H55" s="289">
        <f>ROUND(G55*ROUND(F55,2),2)</f>
        <v>264257.52</v>
      </c>
      <c r="P55" s="195" t="s">
        <v>33</v>
      </c>
      <c r="AA55" s="195" t="s">
        <v>255</v>
      </c>
    </row>
    <row r="56" spans="1:27">
      <c r="A56" s="278" t="s">
        <v>68</v>
      </c>
      <c r="B56" s="279" t="s">
        <v>68</v>
      </c>
      <c r="C56" s="269" t="s">
        <v>78</v>
      </c>
      <c r="D56" s="268"/>
      <c r="E56" s="268" t="s">
        <v>39</v>
      </c>
      <c r="F56" s="292">
        <v>1460</v>
      </c>
      <c r="G56" s="292">
        <v>113.82</v>
      </c>
      <c r="H56" s="287">
        <f>ROUND(G56*ROUND(F56,2),2)</f>
        <v>166177.20000000001</v>
      </c>
      <c r="P56" s="195" t="s">
        <v>49</v>
      </c>
      <c r="AA56" s="195" t="s">
        <v>256</v>
      </c>
    </row>
    <row r="57" spans="1:27">
      <c r="A57" s="278" t="s">
        <v>71</v>
      </c>
      <c r="B57" s="279" t="s">
        <v>71</v>
      </c>
      <c r="C57" s="269" t="s">
        <v>80</v>
      </c>
      <c r="D57" s="268"/>
      <c r="E57" s="268" t="s">
        <v>39</v>
      </c>
      <c r="F57" s="292">
        <v>1460</v>
      </c>
      <c r="G57" s="292">
        <v>128.18</v>
      </c>
      <c r="H57" s="287">
        <f>ROUND(G57*ROUND(F57,2),2)</f>
        <v>187142.8</v>
      </c>
      <c r="P57" s="195" t="s">
        <v>49</v>
      </c>
      <c r="AA57" s="195" t="s">
        <v>257</v>
      </c>
    </row>
    <row r="58" spans="1:27">
      <c r="A58" s="278" t="s">
        <v>139</v>
      </c>
      <c r="B58" s="279" t="s">
        <v>139</v>
      </c>
      <c r="C58" s="269" t="s">
        <v>82</v>
      </c>
      <c r="D58" s="268"/>
      <c r="E58" s="268" t="s">
        <v>83</v>
      </c>
      <c r="F58" s="292">
        <v>59</v>
      </c>
      <c r="G58" s="292">
        <v>892.5</v>
      </c>
      <c r="H58" s="287">
        <f>ROUND(G58*ROUND(F58,2),2)</f>
        <v>52657.5</v>
      </c>
      <c r="P58" s="195" t="s">
        <v>49</v>
      </c>
      <c r="AA58" s="195" t="s">
        <v>258</v>
      </c>
    </row>
    <row r="59" spans="1:27" ht="31.5">
      <c r="A59" s="282" t="s">
        <v>72</v>
      </c>
      <c r="B59" s="283">
        <v>9</v>
      </c>
      <c r="C59" s="273" t="s">
        <v>136</v>
      </c>
      <c r="D59" s="272"/>
      <c r="E59" s="272" t="s">
        <v>85</v>
      </c>
      <c r="F59" s="292">
        <v>408</v>
      </c>
      <c r="G59" s="292">
        <v>153</v>
      </c>
      <c r="H59" s="289">
        <f>ROUND(G59*ROUND(F59,2),2)</f>
        <v>62424</v>
      </c>
      <c r="P59" s="195" t="s">
        <v>33</v>
      </c>
      <c r="AA59" s="195" t="s">
        <v>259</v>
      </c>
    </row>
    <row r="60" spans="1:27">
      <c r="A60" s="278" t="s">
        <v>73</v>
      </c>
      <c r="B60" s="279" t="s">
        <v>73</v>
      </c>
      <c r="C60" s="269" t="s">
        <v>80</v>
      </c>
      <c r="D60" s="268"/>
      <c r="E60" s="268" t="s">
        <v>39</v>
      </c>
      <c r="F60" s="292">
        <v>450</v>
      </c>
      <c r="G60" s="292">
        <v>128.18</v>
      </c>
      <c r="H60" s="287">
        <f>ROUND(G60*ROUND(F60,2),2)</f>
        <v>57681</v>
      </c>
      <c r="P60" s="195" t="s">
        <v>49</v>
      </c>
      <c r="AA60" s="195" t="s">
        <v>260</v>
      </c>
    </row>
    <row r="61" spans="1:27">
      <c r="A61" s="278" t="s">
        <v>135</v>
      </c>
      <c r="B61" s="279" t="s">
        <v>135</v>
      </c>
      <c r="C61" s="269" t="s">
        <v>82</v>
      </c>
      <c r="D61" s="268"/>
      <c r="E61" s="268" t="s">
        <v>83</v>
      </c>
      <c r="F61" s="292">
        <v>8</v>
      </c>
      <c r="G61" s="292">
        <v>892.5</v>
      </c>
      <c r="H61" s="287">
        <f>ROUND(G61*ROUND(F61,2),2)</f>
        <v>7140</v>
      </c>
      <c r="P61" s="195" t="s">
        <v>49</v>
      </c>
      <c r="AA61" s="195" t="s">
        <v>261</v>
      </c>
    </row>
    <row r="62" spans="1:27" ht="31.5">
      <c r="A62" s="282" t="s">
        <v>75</v>
      </c>
      <c r="B62" s="283">
        <v>10</v>
      </c>
      <c r="C62" s="273" t="s">
        <v>140</v>
      </c>
      <c r="D62" s="272"/>
      <c r="E62" s="272" t="s">
        <v>85</v>
      </c>
      <c r="F62" s="292">
        <v>96</v>
      </c>
      <c r="G62" s="292">
        <v>306</v>
      </c>
      <c r="H62" s="289">
        <f>ROUND(G62*ROUND(F62,2),2)</f>
        <v>29376</v>
      </c>
      <c r="P62" s="195" t="s">
        <v>33</v>
      </c>
      <c r="AA62" s="195" t="s">
        <v>262</v>
      </c>
    </row>
    <row r="63" spans="1:27">
      <c r="A63" s="278" t="s">
        <v>77</v>
      </c>
      <c r="B63" s="279" t="s">
        <v>77</v>
      </c>
      <c r="C63" s="269" t="s">
        <v>78</v>
      </c>
      <c r="D63" s="268"/>
      <c r="E63" s="268" t="s">
        <v>39</v>
      </c>
      <c r="F63" s="292">
        <v>120</v>
      </c>
      <c r="G63" s="292">
        <v>113.82</v>
      </c>
      <c r="H63" s="287">
        <f>ROUND(G63*ROUND(F63,2),2)</f>
        <v>13658.4</v>
      </c>
      <c r="P63" s="195" t="s">
        <v>49</v>
      </c>
      <c r="AA63" s="195" t="s">
        <v>263</v>
      </c>
    </row>
    <row r="64" spans="1:27">
      <c r="A64" s="278" t="s">
        <v>79</v>
      </c>
      <c r="B64" s="279" t="s">
        <v>79</v>
      </c>
      <c r="C64" s="269" t="s">
        <v>80</v>
      </c>
      <c r="D64" s="268"/>
      <c r="E64" s="268" t="s">
        <v>39</v>
      </c>
      <c r="F64" s="292">
        <v>110</v>
      </c>
      <c r="G64" s="292">
        <v>128.18</v>
      </c>
      <c r="H64" s="287">
        <f>ROUND(G64*ROUND(F64,2),2)</f>
        <v>14099.8</v>
      </c>
      <c r="P64" s="195" t="s">
        <v>49</v>
      </c>
      <c r="AA64" s="195" t="s">
        <v>264</v>
      </c>
    </row>
    <row r="65" spans="1:27">
      <c r="A65" s="278" t="s">
        <v>81</v>
      </c>
      <c r="B65" s="279" t="s">
        <v>81</v>
      </c>
      <c r="C65" s="269" t="s">
        <v>82</v>
      </c>
      <c r="D65" s="268"/>
      <c r="E65" s="268" t="s">
        <v>83</v>
      </c>
      <c r="F65" s="292">
        <v>4</v>
      </c>
      <c r="G65" s="292">
        <v>892.5</v>
      </c>
      <c r="H65" s="287">
        <f>ROUND(G65*ROUND(F65,2),2)</f>
        <v>3570</v>
      </c>
      <c r="P65" s="195" t="s">
        <v>49</v>
      </c>
      <c r="AA65" s="195" t="s">
        <v>265</v>
      </c>
    </row>
    <row r="66" spans="1:27" ht="31.5">
      <c r="A66" s="282" t="s">
        <v>84</v>
      </c>
      <c r="B66" s="283">
        <v>11</v>
      </c>
      <c r="C66" s="273" t="s">
        <v>93</v>
      </c>
      <c r="D66" s="272"/>
      <c r="E66" s="272" t="s">
        <v>85</v>
      </c>
      <c r="F66" s="292">
        <v>408</v>
      </c>
      <c r="G66" s="292">
        <v>68</v>
      </c>
      <c r="H66" s="289">
        <f>ROUND(G66*ROUND(F66,2),2)</f>
        <v>27744</v>
      </c>
      <c r="P66" s="195" t="s">
        <v>33</v>
      </c>
      <c r="AA66" s="195" t="s">
        <v>266</v>
      </c>
    </row>
    <row r="67" spans="1:27">
      <c r="A67" s="278" t="s">
        <v>86</v>
      </c>
      <c r="B67" s="279" t="s">
        <v>86</v>
      </c>
      <c r="C67" s="269" t="s">
        <v>158</v>
      </c>
      <c r="D67" s="268"/>
      <c r="E67" s="268" t="s">
        <v>31</v>
      </c>
      <c r="F67" s="292">
        <v>426</v>
      </c>
      <c r="G67" s="292">
        <v>252</v>
      </c>
      <c r="H67" s="287">
        <f>ROUND(G67*ROUND(F67,2),2)</f>
        <v>107352</v>
      </c>
      <c r="P67" s="195" t="s">
        <v>49</v>
      </c>
      <c r="AA67" s="195" t="s">
        <v>267</v>
      </c>
    </row>
    <row r="68" spans="1:27">
      <c r="A68" s="278" t="s">
        <v>87</v>
      </c>
      <c r="B68" s="279" t="s">
        <v>87</v>
      </c>
      <c r="C68" s="269" t="s">
        <v>91</v>
      </c>
      <c r="D68" s="268"/>
      <c r="E68" s="268" t="s">
        <v>92</v>
      </c>
      <c r="F68" s="292">
        <v>9</v>
      </c>
      <c r="G68" s="292">
        <v>250</v>
      </c>
      <c r="H68" s="287">
        <f>ROUND(G68*ROUND(F68,2),2)</f>
        <v>2250</v>
      </c>
      <c r="P68" s="195" t="s">
        <v>49</v>
      </c>
      <c r="AA68" s="195" t="s">
        <v>268</v>
      </c>
    </row>
    <row r="69" spans="1:27" ht="31.5">
      <c r="A69" s="282" t="s">
        <v>88</v>
      </c>
      <c r="B69" s="283">
        <v>12</v>
      </c>
      <c r="C69" s="273" t="s">
        <v>159</v>
      </c>
      <c r="D69" s="272"/>
      <c r="E69" s="272" t="s">
        <v>36</v>
      </c>
      <c r="F69" s="292">
        <v>42.812759999999997</v>
      </c>
      <c r="G69" s="292">
        <v>680</v>
      </c>
      <c r="H69" s="289">
        <f>ROUND(G69*ROUND(F69,2),2)</f>
        <v>29110.799999999999</v>
      </c>
      <c r="P69" s="195" t="s">
        <v>33</v>
      </c>
      <c r="AA69" s="195" t="s">
        <v>269</v>
      </c>
    </row>
    <row r="70" spans="1:27">
      <c r="A70" s="278" t="s">
        <v>89</v>
      </c>
      <c r="B70" s="279" t="s">
        <v>89</v>
      </c>
      <c r="C70" s="269" t="s">
        <v>94</v>
      </c>
      <c r="D70" s="268"/>
      <c r="E70" s="268" t="s">
        <v>45</v>
      </c>
      <c r="F70" s="292">
        <v>10</v>
      </c>
      <c r="G70" s="292">
        <v>4800</v>
      </c>
      <c r="H70" s="287">
        <f>ROUND(G70*ROUND(F70,2),2)</f>
        <v>48000</v>
      </c>
      <c r="P70" s="195" t="s">
        <v>49</v>
      </c>
      <c r="AA70" s="195" t="s">
        <v>270</v>
      </c>
    </row>
    <row r="71" spans="1:27">
      <c r="A71" s="278" t="s">
        <v>90</v>
      </c>
      <c r="B71" s="279" t="s">
        <v>90</v>
      </c>
      <c r="C71" s="269" t="s">
        <v>95</v>
      </c>
      <c r="D71" s="268"/>
      <c r="E71" s="268" t="s">
        <v>45</v>
      </c>
      <c r="F71" s="292">
        <v>200</v>
      </c>
      <c r="G71" s="292">
        <v>10.5</v>
      </c>
      <c r="H71" s="287">
        <f>ROUND(G71*ROUND(F71,2),2)</f>
        <v>2100</v>
      </c>
      <c r="P71" s="195" t="s">
        <v>49</v>
      </c>
      <c r="AA71" s="195" t="s">
        <v>271</v>
      </c>
    </row>
    <row r="72" spans="1:27">
      <c r="A72" s="282" t="s">
        <v>163</v>
      </c>
      <c r="B72" s="283">
        <v>13</v>
      </c>
      <c r="C72" s="273" t="s">
        <v>165</v>
      </c>
      <c r="D72" s="272"/>
      <c r="E72" s="272" t="s">
        <v>31</v>
      </c>
      <c r="F72" s="292">
        <v>180</v>
      </c>
      <c r="G72" s="292">
        <v>34</v>
      </c>
      <c r="H72" s="289">
        <f>ROUND(G72*ROUND(F72,2),2)</f>
        <v>6120</v>
      </c>
      <c r="P72" s="195" t="s">
        <v>33</v>
      </c>
      <c r="AA72" s="195" t="s">
        <v>272</v>
      </c>
    </row>
    <row r="73" spans="1:27">
      <c r="A73" s="278" t="s">
        <v>164</v>
      </c>
      <c r="B73" s="279" t="s">
        <v>164</v>
      </c>
      <c r="C73" s="269" t="s">
        <v>170</v>
      </c>
      <c r="D73" s="268"/>
      <c r="E73" s="268" t="s">
        <v>31</v>
      </c>
      <c r="F73" s="292">
        <v>120</v>
      </c>
      <c r="G73" s="292">
        <v>86.1</v>
      </c>
      <c r="H73" s="287">
        <f>ROUND(G73*ROUND(F73,2),2)</f>
        <v>10332</v>
      </c>
      <c r="P73" s="195" t="s">
        <v>49</v>
      </c>
      <c r="AA73" s="195" t="s">
        <v>273</v>
      </c>
    </row>
    <row r="74" spans="1:27">
      <c r="A74" s="278" t="s">
        <v>166</v>
      </c>
      <c r="B74" s="279" t="s">
        <v>166</v>
      </c>
      <c r="C74" s="269" t="s">
        <v>168</v>
      </c>
      <c r="D74" s="268"/>
      <c r="E74" s="268" t="s">
        <v>31</v>
      </c>
      <c r="F74" s="292">
        <v>50</v>
      </c>
      <c r="G74" s="292">
        <v>35.700000000000003</v>
      </c>
      <c r="H74" s="287">
        <f>ROUND(G74*ROUND(F74,2),2)</f>
        <v>1785</v>
      </c>
      <c r="P74" s="195" t="s">
        <v>49</v>
      </c>
      <c r="AA74" s="195" t="s">
        <v>274</v>
      </c>
    </row>
    <row r="75" spans="1:27">
      <c r="A75" s="284" t="s">
        <v>167</v>
      </c>
      <c r="B75" s="285" t="s">
        <v>167</v>
      </c>
      <c r="C75" s="275" t="s">
        <v>169</v>
      </c>
      <c r="D75" s="274"/>
      <c r="E75" s="274" t="s">
        <v>151</v>
      </c>
      <c r="F75" s="293">
        <v>5</v>
      </c>
      <c r="G75" s="293">
        <v>100.8</v>
      </c>
      <c r="H75" s="290">
        <f>ROUND(G75*ROUND(F75,2),2)</f>
        <v>504</v>
      </c>
      <c r="P75" s="195" t="s">
        <v>49</v>
      </c>
      <c r="AA75" s="195" t="s">
        <v>275</v>
      </c>
    </row>
    <row r="76" spans="1:27">
      <c r="A76" s="261" t="s">
        <v>97</v>
      </c>
      <c r="B76" s="261"/>
      <c r="C76" s="261"/>
      <c r="D76" s="261"/>
      <c r="E76" s="261"/>
      <c r="F76" s="261"/>
      <c r="G76" s="261"/>
      <c r="H76" s="262">
        <f>SUM(H30:H75)</f>
        <v>2315099.3699999996</v>
      </c>
      <c r="P76" s="195" t="s">
        <v>98</v>
      </c>
      <c r="AA76" s="195" t="s">
        <v>276</v>
      </c>
    </row>
    <row r="77" spans="1:27">
      <c r="P77" s="195" t="s">
        <v>27</v>
      </c>
      <c r="AA77" s="195" t="s">
        <v>277</v>
      </c>
    </row>
    <row r="78" spans="1:27">
      <c r="A78" s="261" t="s">
        <v>103</v>
      </c>
      <c r="B78" s="261"/>
      <c r="C78" s="261"/>
      <c r="D78" s="261"/>
      <c r="E78" s="261"/>
      <c r="F78" s="261"/>
      <c r="G78" s="261"/>
      <c r="H78" s="262">
        <f>SUMIF(P28:P77,"irazd",H28:H77)</f>
        <v>2315099.3699999996</v>
      </c>
      <c r="P78" s="195" t="s">
        <v>113</v>
      </c>
    </row>
    <row r="79" spans="1:27" hidden="1">
      <c r="A79" s="265" t="s">
        <v>99</v>
      </c>
      <c r="B79" s="265"/>
      <c r="C79" s="265"/>
      <c r="D79" s="265"/>
      <c r="E79" s="265"/>
      <c r="F79" s="265"/>
      <c r="G79" s="265"/>
      <c r="H79" s="294">
        <f>SUMIF(P28:P77,"pr",H28:H77)</f>
        <v>1016525.9700000001</v>
      </c>
      <c r="P79" s="195" t="s">
        <v>105</v>
      </c>
    </row>
    <row r="80" spans="1:27" hidden="1">
      <c r="A80" s="265" t="s">
        <v>131</v>
      </c>
      <c r="B80" s="265"/>
      <c r="C80" s="265"/>
      <c r="D80" s="265"/>
      <c r="E80" s="265"/>
      <c r="F80" s="265"/>
      <c r="G80" s="265"/>
      <c r="H80" s="294">
        <f>SUMIF(P28:P77,"mat",H28:H77)+SUMIF(P28:P77,"meh",H28:H77)</f>
        <v>1298573.3999999999</v>
      </c>
      <c r="P80" s="195" t="s">
        <v>106</v>
      </c>
    </row>
    <row r="81" spans="1:16">
      <c r="P81" s="195" t="s">
        <v>116</v>
      </c>
    </row>
    <row r="82" spans="1:16">
      <c r="A82" s="217" t="s">
        <v>114</v>
      </c>
      <c r="D82" s="295">
        <v>0.08</v>
      </c>
      <c r="H82" s="200">
        <f>ROUND(ItogoPoRazdelam*$D82,2)</f>
        <v>185207.95</v>
      </c>
      <c r="P82" s="195" t="s">
        <v>115</v>
      </c>
    </row>
    <row r="83" spans="1:16">
      <c r="P83" s="195" t="s">
        <v>116</v>
      </c>
    </row>
    <row r="84" spans="1:16">
      <c r="A84" s="296" t="s">
        <v>278</v>
      </c>
      <c r="B84" s="296"/>
      <c r="C84" s="296"/>
      <c r="D84" s="296"/>
      <c r="E84" s="296"/>
      <c r="F84" s="296"/>
      <c r="G84" s="296"/>
      <c r="H84" s="199">
        <f>ItogoPoRazdelam+SUM(H81:H83)</f>
        <v>2500307.3199999998</v>
      </c>
      <c r="P84" s="195" t="s">
        <v>118</v>
      </c>
    </row>
    <row r="85" spans="1:16">
      <c r="A85" s="217" t="s">
        <v>119</v>
      </c>
      <c r="D85" s="295"/>
      <c r="H85" s="200">
        <f>Summa_VsegoPoAktu-ROUND(Summa_VsegoPoAktu/1.18,2)</f>
        <v>381402.81000000006</v>
      </c>
      <c r="P85" s="195" t="s">
        <v>120</v>
      </c>
    </row>
    <row r="86" spans="1:16" ht="54" customHeight="1">
      <c r="B86" s="259" t="s">
        <v>279</v>
      </c>
      <c r="C86" s="217" t="s">
        <v>287</v>
      </c>
    </row>
    <row r="87" spans="1:16">
      <c r="C87" s="297" t="s">
        <v>85</v>
      </c>
    </row>
    <row r="88" spans="1:16" ht="54" customHeight="1">
      <c r="B88" s="259" t="s">
        <v>280</v>
      </c>
      <c r="C88" s="217" t="s">
        <v>288</v>
      </c>
    </row>
    <row r="89" spans="1:16">
      <c r="C89" s="297" t="s">
        <v>85</v>
      </c>
    </row>
  </sheetData>
  <mergeCells count="23">
    <mergeCell ref="D20:D21"/>
    <mergeCell ref="E20:E21"/>
    <mergeCell ref="G20:H20"/>
    <mergeCell ref="A25:B25"/>
    <mergeCell ref="C25:C26"/>
    <mergeCell ref="D25:D26"/>
    <mergeCell ref="E25:E26"/>
    <mergeCell ref="F25:H25"/>
    <mergeCell ref="C23:G23"/>
    <mergeCell ref="C12:F12"/>
    <mergeCell ref="C13:F13"/>
    <mergeCell ref="C14:F14"/>
    <mergeCell ref="C15:D15"/>
    <mergeCell ref="H7:H8"/>
    <mergeCell ref="H9:H10"/>
    <mergeCell ref="H11:H12"/>
    <mergeCell ref="H13:H14"/>
    <mergeCell ref="C6:F6"/>
    <mergeCell ref="C7:F7"/>
    <mergeCell ref="C8:F8"/>
    <mergeCell ref="C9:F9"/>
    <mergeCell ref="C10:F10"/>
    <mergeCell ref="C11:F11"/>
  </mergeCells>
  <pageMargins left="0.7" right="0.7" top="0.75" bottom="0.75" header="0.3" footer="0.3"/>
  <pageSetup paperSize="9" scale="88" fitToHeight="0" orientation="landscape" horizontalDpi="4294967293" verticalDpi="4294967293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GS49"/>
  <sheetViews>
    <sheetView showGridLines="0" zoomScale="150" zoomScaleNormal="150" workbookViewId="0"/>
  </sheetViews>
  <sheetFormatPr defaultRowHeight="12.75"/>
  <cols>
    <col min="1" max="1" width="1.7109375" style="236" customWidth="1"/>
    <col min="2" max="65" width="1.140625" style="236" customWidth="1"/>
    <col min="66" max="80" width="1.42578125" style="236" customWidth="1"/>
    <col min="81" max="103" width="1.140625" style="236" customWidth="1"/>
    <col min="104" max="157" width="9.140625" style="236"/>
    <col min="158" max="158" width="53.140625" style="236" customWidth="1"/>
    <col min="159" max="159" width="33.85546875" style="236" customWidth="1"/>
    <col min="160" max="16384" width="9.140625" style="236"/>
  </cols>
  <sheetData>
    <row r="1" spans="1:201" ht="10.5" customHeight="1">
      <c r="CB1" s="298" t="s">
        <v>289</v>
      </c>
      <c r="GR1" s="236" t="s">
        <v>310</v>
      </c>
    </row>
    <row r="2" spans="1:201" ht="10.5" customHeight="1">
      <c r="CB2" s="298" t="s">
        <v>207</v>
      </c>
      <c r="GR2" s="357">
        <v>0.18</v>
      </c>
    </row>
    <row r="3" spans="1:201" ht="10.5" customHeight="1">
      <c r="CB3" s="298" t="s">
        <v>290</v>
      </c>
      <c r="GR3" s="236" t="b">
        <v>1</v>
      </c>
      <c r="GS3" s="356" t="s">
        <v>174</v>
      </c>
    </row>
    <row r="4" spans="1:201">
      <c r="GR4" s="358">
        <v>2500307.3199999998</v>
      </c>
      <c r="GS4" s="356" t="s">
        <v>311</v>
      </c>
    </row>
    <row r="5" spans="1:201" ht="13.5" thickBot="1">
      <c r="BN5" s="306" t="s">
        <v>222</v>
      </c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GR5" s="236" t="s">
        <v>161</v>
      </c>
    </row>
    <row r="6" spans="1:201">
      <c r="BL6" s="317" t="s">
        <v>213</v>
      </c>
      <c r="BN6" s="309" t="s">
        <v>291</v>
      </c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13"/>
      <c r="GR6" s="359" t="s">
        <v>182</v>
      </c>
    </row>
    <row r="7" spans="1:201" ht="25.5">
      <c r="A7" s="323" t="s">
        <v>188</v>
      </c>
      <c r="I7" s="320" t="s">
        <v>315</v>
      </c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L7" s="317" t="s">
        <v>214</v>
      </c>
      <c r="BN7" s="310" t="s">
        <v>281</v>
      </c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14"/>
      <c r="FB7" s="322" t="str">
        <f>I7</f>
        <v>ЗАО "Заказчик", г. Москва, ул. Самая длинная, д.54,                         тел: (495) 123-45-67</v>
      </c>
      <c r="GR7" s="236" t="s">
        <v>176</v>
      </c>
    </row>
    <row r="8" spans="1:201" ht="10.5" customHeight="1">
      <c r="I8" s="321" t="s">
        <v>196</v>
      </c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L8" s="317"/>
      <c r="BN8" s="310" t="s">
        <v>281</v>
      </c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14"/>
      <c r="GR8" s="236" t="s">
        <v>176</v>
      </c>
    </row>
    <row r="9" spans="1:201" ht="25.5">
      <c r="A9" s="323" t="s">
        <v>189</v>
      </c>
      <c r="I9" s="320" t="s">
        <v>315</v>
      </c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L9" s="317" t="s">
        <v>214</v>
      </c>
      <c r="BN9" s="31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14"/>
      <c r="FB9" s="322" t="str">
        <f>I9</f>
        <v>ЗАО "Заказчик", г. Москва, ул. Самая длинная, д.54,                         тел: (495) 123-45-67</v>
      </c>
      <c r="GR9" s="236" t="s">
        <v>178</v>
      </c>
    </row>
    <row r="10" spans="1:201" ht="10.5" customHeight="1">
      <c r="I10" s="321" t="s">
        <v>196</v>
      </c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L10" s="317"/>
      <c r="BN10" s="310" t="s">
        <v>282</v>
      </c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14"/>
    </row>
    <row r="11" spans="1:201" ht="25.5">
      <c r="A11" s="323" t="s">
        <v>190</v>
      </c>
      <c r="I11" s="320" t="s">
        <v>313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L11" s="317" t="s">
        <v>214</v>
      </c>
      <c r="BN11" s="31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14"/>
      <c r="FB11" s="322" t="str">
        <f>I11</f>
        <v>ООО СК "Подрядчик", 123456, г.Москва, ул. Самая широкая, д.2, стр.5, оф.12, тел: (495) 555-55-55</v>
      </c>
    </row>
    <row r="12" spans="1:201" ht="10.5" customHeight="1">
      <c r="I12" s="321" t="s">
        <v>196</v>
      </c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L12" s="317"/>
      <c r="BN12" s="31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14"/>
    </row>
    <row r="13" spans="1:201" ht="25.5">
      <c r="A13" s="323" t="s">
        <v>191</v>
      </c>
      <c r="I13" s="320" t="s">
        <v>286</v>
      </c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L13" s="317"/>
      <c r="BN13" s="31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14"/>
      <c r="FB13" s="322" t="str">
        <f>I13</f>
        <v>ремонт кровли техэтажа здания, г. Москва, ул. Самая длинная, д.54</v>
      </c>
    </row>
    <row r="14" spans="1:201" ht="10.5" customHeight="1">
      <c r="I14" s="321" t="s">
        <v>197</v>
      </c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L14" s="317"/>
      <c r="BN14" s="310" t="s">
        <v>283</v>
      </c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14"/>
    </row>
    <row r="15" spans="1:201">
      <c r="BL15" s="317" t="s">
        <v>292</v>
      </c>
      <c r="BN15" s="31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14"/>
    </row>
    <row r="16" spans="1:201">
      <c r="BF16" s="317" t="s">
        <v>209</v>
      </c>
      <c r="BH16" s="304"/>
      <c r="BI16" s="302"/>
      <c r="BJ16" s="302"/>
      <c r="BK16" s="302"/>
      <c r="BL16" s="318" t="s">
        <v>216</v>
      </c>
      <c r="BM16" s="302"/>
      <c r="BN16" s="310" t="s">
        <v>183</v>
      </c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14"/>
    </row>
    <row r="17" spans="1:80">
      <c r="BH17" s="305"/>
      <c r="BI17" s="303"/>
      <c r="BJ17" s="303"/>
      <c r="BK17" s="303"/>
      <c r="BL17" s="319" t="s">
        <v>217</v>
      </c>
      <c r="BM17" s="303"/>
      <c r="BN17" s="311">
        <v>41754</v>
      </c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15"/>
    </row>
    <row r="18" spans="1:80" ht="13.5" thickBot="1">
      <c r="BL18" s="317" t="s">
        <v>218</v>
      </c>
      <c r="BN18" s="312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16"/>
    </row>
    <row r="21" spans="1:80" ht="14.45" customHeight="1">
      <c r="AR21" s="324" t="s">
        <v>202</v>
      </c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 t="s">
        <v>205</v>
      </c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O21" s="324" t="s">
        <v>293</v>
      </c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</row>
    <row r="22" spans="1:80" ht="14.45" customHeight="1" thickBot="1"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O22" s="325" t="s">
        <v>220</v>
      </c>
      <c r="BP22" s="325"/>
      <c r="BQ22" s="325"/>
      <c r="BR22" s="325"/>
      <c r="BS22" s="325"/>
      <c r="BT22" s="325"/>
      <c r="BU22" s="325"/>
      <c r="BV22" s="325" t="s">
        <v>224</v>
      </c>
      <c r="BW22" s="325"/>
      <c r="BX22" s="325"/>
      <c r="BY22" s="325"/>
      <c r="BZ22" s="325"/>
      <c r="CA22" s="325"/>
      <c r="CB22" s="325"/>
    </row>
    <row r="23" spans="1:80" ht="14.45" customHeight="1" thickBot="1">
      <c r="AO23" s="331" t="s">
        <v>294</v>
      </c>
      <c r="AR23" s="327">
        <v>1</v>
      </c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9">
        <v>41785</v>
      </c>
      <c r="BD23" s="326"/>
      <c r="BE23" s="326"/>
      <c r="BF23" s="326"/>
      <c r="BG23" s="326"/>
      <c r="BH23" s="326"/>
      <c r="BI23" s="326"/>
      <c r="BJ23" s="326"/>
      <c r="BK23" s="326"/>
      <c r="BL23" s="326"/>
      <c r="BM23" s="328"/>
      <c r="BO23" s="330">
        <v>41754</v>
      </c>
      <c r="BP23" s="326"/>
      <c r="BQ23" s="326"/>
      <c r="BR23" s="326"/>
      <c r="BS23" s="326"/>
      <c r="BT23" s="326"/>
      <c r="BU23" s="326"/>
      <c r="BV23" s="329">
        <v>41785</v>
      </c>
      <c r="BW23" s="326"/>
      <c r="BX23" s="326"/>
      <c r="BY23" s="326"/>
      <c r="BZ23" s="326"/>
      <c r="CA23" s="326"/>
      <c r="CB23" s="328"/>
    </row>
    <row r="24" spans="1:80" ht="16.5" customHeight="1">
      <c r="A24" s="332" t="s">
        <v>295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</row>
    <row r="27" spans="1:80" ht="16.5" customHeight="1">
      <c r="A27" s="324" t="s">
        <v>296</v>
      </c>
      <c r="B27" s="324"/>
      <c r="C27" s="324"/>
      <c r="D27" s="324"/>
      <c r="E27" s="324"/>
      <c r="F27" s="324"/>
      <c r="G27" s="324"/>
      <c r="H27" s="324" t="s">
        <v>297</v>
      </c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 t="s">
        <v>222</v>
      </c>
      <c r="AM27" s="324"/>
      <c r="AN27" s="324"/>
      <c r="AO27" s="324"/>
      <c r="AP27" s="324" t="s">
        <v>298</v>
      </c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</row>
    <row r="28" spans="1:80" ht="21" customHeight="1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 t="s">
        <v>299</v>
      </c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 t="s">
        <v>300</v>
      </c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 t="s">
        <v>301</v>
      </c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</row>
    <row r="29" spans="1:80" ht="21" customHeight="1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</row>
    <row r="30" spans="1:80" ht="14.45" customHeight="1" thickBot="1">
      <c r="A30" s="324">
        <v>1</v>
      </c>
      <c r="B30" s="324"/>
      <c r="C30" s="324"/>
      <c r="D30" s="324"/>
      <c r="E30" s="324"/>
      <c r="F30" s="324"/>
      <c r="G30" s="324"/>
      <c r="H30" s="324">
        <v>2</v>
      </c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5">
        <v>3</v>
      </c>
      <c r="AM30" s="325"/>
      <c r="AN30" s="325"/>
      <c r="AO30" s="325"/>
      <c r="AP30" s="325">
        <v>4</v>
      </c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>
        <v>5</v>
      </c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>
        <v>6</v>
      </c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</row>
    <row r="31" spans="1:80">
      <c r="A31" s="324"/>
      <c r="B31" s="324"/>
      <c r="C31" s="324"/>
      <c r="D31" s="324"/>
      <c r="E31" s="324"/>
      <c r="F31" s="324"/>
      <c r="G31" s="324"/>
      <c r="H31" s="335" t="s">
        <v>302</v>
      </c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46"/>
      <c r="AM31" s="342"/>
      <c r="AN31" s="342"/>
      <c r="AO31" s="342"/>
      <c r="AP31" s="343">
        <f>SUM(AP34:BB34)</f>
        <v>2118904.5099999998</v>
      </c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>
        <f>SUM(BC34:BO34)</f>
        <v>2118904.5099999998</v>
      </c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>
        <f>SUM(BP34:CB34)</f>
        <v>2118904.5099999998</v>
      </c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50"/>
    </row>
    <row r="32" spans="1:80">
      <c r="A32" s="324"/>
      <c r="B32" s="324"/>
      <c r="C32" s="324"/>
      <c r="D32" s="324"/>
      <c r="E32" s="324"/>
      <c r="F32" s="324"/>
      <c r="G32" s="324"/>
      <c r="H32" s="337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47"/>
      <c r="AM32" s="324"/>
      <c r="AN32" s="324"/>
      <c r="AO32" s="32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51"/>
    </row>
    <row r="33" spans="1:159">
      <c r="A33" s="339"/>
      <c r="B33" s="339"/>
      <c r="C33" s="339"/>
      <c r="D33" s="339"/>
      <c r="E33" s="339"/>
      <c r="F33" s="339"/>
      <c r="G33" s="339"/>
      <c r="H33" s="340" t="s">
        <v>303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8"/>
      <c r="AM33" s="339"/>
      <c r="AN33" s="339"/>
      <c r="AO33" s="339"/>
      <c r="AP33" s="333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3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3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52"/>
    </row>
    <row r="34" spans="1:159" ht="13.5" thickBot="1">
      <c r="A34" s="339">
        <v>1</v>
      </c>
      <c r="B34" s="339"/>
      <c r="C34" s="339"/>
      <c r="D34" s="339"/>
      <c r="E34" s="339"/>
      <c r="F34" s="339"/>
      <c r="G34" s="339"/>
      <c r="H34" s="340" t="s">
        <v>161</v>
      </c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9"/>
      <c r="AM34" s="344"/>
      <c r="AN34" s="344"/>
      <c r="AO34" s="344"/>
      <c r="AP34" s="345">
        <v>2118904.5099999998</v>
      </c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5">
        <v>2118904.5099999998</v>
      </c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5">
        <v>2118904.5099999998</v>
      </c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53"/>
      <c r="EZ34" s="236" t="s">
        <v>10</v>
      </c>
      <c r="FA34" s="236" t="s">
        <v>227</v>
      </c>
      <c r="FC34" s="322" t="str">
        <f>H34</f>
        <v>ремонт кровли техэтажа здания</v>
      </c>
    </row>
    <row r="35" spans="1:159">
      <c r="BN35" s="317" t="s">
        <v>304</v>
      </c>
      <c r="BP35" s="360">
        <f>BP31</f>
        <v>2118904.5099999998</v>
      </c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</row>
    <row r="36" spans="1:159">
      <c r="BN36" s="317" t="s">
        <v>305</v>
      </c>
      <c r="BP36" s="354">
        <f>ROUND(ItogBezNDS*0.18,2)</f>
        <v>381402.81</v>
      </c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</row>
    <row r="37" spans="1:159">
      <c r="BN37" s="331" t="s">
        <v>306</v>
      </c>
      <c r="BP37" s="355">
        <f>ItogBezNDS+SummaNDS</f>
        <v>2500307.3199999998</v>
      </c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</row>
    <row r="41" spans="1:159">
      <c r="A41" s="236" t="s">
        <v>307</v>
      </c>
      <c r="V41" s="299" t="s">
        <v>312</v>
      </c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</row>
    <row r="43" spans="1:159">
      <c r="F43" s="236" t="s">
        <v>309</v>
      </c>
    </row>
    <row r="47" spans="1:159">
      <c r="A47" s="236" t="s">
        <v>308</v>
      </c>
      <c r="V47" s="299" t="s">
        <v>314</v>
      </c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</row>
    <row r="49" spans="6:6">
      <c r="F49" s="236" t="s">
        <v>309</v>
      </c>
    </row>
  </sheetData>
  <mergeCells count="64">
    <mergeCell ref="BP35:CB35"/>
    <mergeCell ref="BP36:CB36"/>
    <mergeCell ref="BP37:CB37"/>
    <mergeCell ref="V47:CB47"/>
    <mergeCell ref="V41:CB41"/>
    <mergeCell ref="BP34:CB34"/>
    <mergeCell ref="BC34:BO34"/>
    <mergeCell ref="AP34:BB34"/>
    <mergeCell ref="AL34:AO34"/>
    <mergeCell ref="H34:AK34"/>
    <mergeCell ref="A34:G34"/>
    <mergeCell ref="A31:G32"/>
    <mergeCell ref="BP33:CB33"/>
    <mergeCell ref="BC33:BO33"/>
    <mergeCell ref="AP33:BB33"/>
    <mergeCell ref="AL33:AO33"/>
    <mergeCell ref="H33:AK33"/>
    <mergeCell ref="A33:G33"/>
    <mergeCell ref="AP28:BB29"/>
    <mergeCell ref="AP27:CB27"/>
    <mergeCell ref="AL27:AO29"/>
    <mergeCell ref="H27:AK29"/>
    <mergeCell ref="A27:G29"/>
    <mergeCell ref="BP31:CB32"/>
    <mergeCell ref="BC31:BO32"/>
    <mergeCell ref="AP31:BB32"/>
    <mergeCell ref="AL31:AO32"/>
    <mergeCell ref="H31:AK32"/>
    <mergeCell ref="AR21:BB22"/>
    <mergeCell ref="A24:CB24"/>
    <mergeCell ref="BP30:CB30"/>
    <mergeCell ref="BC30:BO30"/>
    <mergeCell ref="AP30:BB30"/>
    <mergeCell ref="AL30:AO30"/>
    <mergeCell ref="H30:AK30"/>
    <mergeCell ref="A30:G30"/>
    <mergeCell ref="BP28:CB29"/>
    <mergeCell ref="BC28:BO29"/>
    <mergeCell ref="I13:BD13"/>
    <mergeCell ref="I14:BD14"/>
    <mergeCell ref="BV23:CB23"/>
    <mergeCell ref="BO23:BU23"/>
    <mergeCell ref="BC23:BM23"/>
    <mergeCell ref="AR23:BB23"/>
    <mergeCell ref="BV22:CB22"/>
    <mergeCell ref="BO22:BU22"/>
    <mergeCell ref="BO21:CB21"/>
    <mergeCell ref="BC21:BM22"/>
    <mergeCell ref="BN14:CB15"/>
    <mergeCell ref="BN16:CB16"/>
    <mergeCell ref="BN17:CB17"/>
    <mergeCell ref="BN18:CB18"/>
    <mergeCell ref="I7:BD7"/>
    <mergeCell ref="I8:BD8"/>
    <mergeCell ref="I9:BD9"/>
    <mergeCell ref="I10:BD10"/>
    <mergeCell ref="I11:BD11"/>
    <mergeCell ref="I12:BD12"/>
    <mergeCell ref="BN5:CB5"/>
    <mergeCell ref="BN6:CB6"/>
    <mergeCell ref="BN7:CB7"/>
    <mergeCell ref="BN8:CB9"/>
    <mergeCell ref="BN10:CB11"/>
    <mergeCell ref="BN12:CB13"/>
  </mergeCells>
  <pageMargins left="0.7" right="0.7" top="0.75" bottom="0.75" header="0.3" footer="0.3"/>
  <pageSetup paperSize="9" scale="90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HC100"/>
  <sheetViews>
    <sheetView showGridLines="0" zoomScale="110" zoomScaleNormal="110" workbookViewId="0"/>
  </sheetViews>
  <sheetFormatPr defaultRowHeight="15" customHeight="1"/>
  <cols>
    <col min="1" max="73" width="0.85546875" style="235" customWidth="1"/>
    <col min="74" max="87" width="1" style="235" customWidth="1"/>
    <col min="88" max="103" width="0.85546875" style="235" customWidth="1"/>
    <col min="104" max="129" width="1" style="235" customWidth="1"/>
    <col min="130" max="162" width="0.85546875" style="235" customWidth="1"/>
    <col min="163" max="208" width="9.140625" style="235"/>
    <col min="209" max="209" width="34.85546875" style="235" customWidth="1"/>
    <col min="210" max="16384" width="9.140625" style="235"/>
  </cols>
  <sheetData>
    <row r="1" spans="1:211" ht="11.25" customHeight="1">
      <c r="DW1" s="236" t="s">
        <v>133</v>
      </c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J1" s="415"/>
      <c r="GK1" s="415"/>
      <c r="GL1" s="415"/>
      <c r="GM1" s="415"/>
      <c r="GN1" s="415"/>
      <c r="GO1" s="415"/>
      <c r="GP1" s="415"/>
      <c r="GQ1" s="415"/>
      <c r="GR1" s="415" t="s">
        <v>380</v>
      </c>
      <c r="GS1" s="415"/>
      <c r="GT1" s="415"/>
      <c r="GU1" s="415"/>
      <c r="GV1" s="415"/>
      <c r="GW1" s="415"/>
      <c r="GX1" s="415"/>
      <c r="GY1" s="415"/>
      <c r="GZ1" s="415"/>
      <c r="HA1" s="450" t="s">
        <v>183</v>
      </c>
      <c r="HB1" s="415">
        <v>0.18</v>
      </c>
      <c r="HC1" s="415"/>
    </row>
    <row r="2" spans="1:211" ht="11.25" customHeight="1">
      <c r="DW2" s="236" t="s">
        <v>351</v>
      </c>
      <c r="FG2" s="415"/>
      <c r="FH2" s="415"/>
      <c r="FI2" s="415"/>
      <c r="FJ2" s="415"/>
      <c r="FK2" s="415"/>
      <c r="FL2" s="415"/>
      <c r="FM2" s="415"/>
      <c r="FN2" s="415"/>
      <c r="FO2" s="415"/>
      <c r="FP2" s="415"/>
      <c r="FQ2" s="415"/>
      <c r="FR2" s="415"/>
      <c r="FS2" s="415"/>
      <c r="FT2" s="415"/>
      <c r="FU2" s="415"/>
      <c r="FV2" s="415"/>
      <c r="FW2" s="415"/>
      <c r="FX2" s="415"/>
      <c r="FY2" s="415"/>
      <c r="FZ2" s="415"/>
      <c r="GA2" s="415"/>
      <c r="GB2" s="415"/>
      <c r="GC2" s="415"/>
      <c r="GD2" s="415"/>
      <c r="GE2" s="415"/>
      <c r="GF2" s="415"/>
      <c r="GG2" s="415"/>
      <c r="GH2" s="415"/>
      <c r="GI2" s="415"/>
      <c r="GJ2" s="415"/>
      <c r="GK2" s="415"/>
      <c r="GL2" s="415"/>
      <c r="GM2" s="415"/>
      <c r="GN2" s="415"/>
      <c r="GO2" s="415"/>
      <c r="GP2" s="415"/>
      <c r="GQ2" s="415"/>
      <c r="GR2" s="415">
        <v>1</v>
      </c>
      <c r="GS2" s="415"/>
      <c r="GT2" s="415"/>
      <c r="GU2" s="415"/>
      <c r="GV2" s="415"/>
      <c r="GW2" s="415"/>
      <c r="GX2" s="415"/>
      <c r="GY2" s="415"/>
      <c r="GZ2" s="415"/>
      <c r="HA2" s="451">
        <v>41754</v>
      </c>
      <c r="HB2" s="415"/>
      <c r="HC2" s="415"/>
    </row>
    <row r="3" spans="1:211" ht="11.25" customHeight="1">
      <c r="DW3" s="236" t="s">
        <v>352</v>
      </c>
      <c r="FG3" s="415"/>
      <c r="FH3" s="415"/>
      <c r="FI3" s="415"/>
      <c r="FJ3" s="415"/>
      <c r="FK3" s="415"/>
      <c r="FL3" s="415"/>
      <c r="FM3" s="415"/>
      <c r="FN3" s="415"/>
      <c r="FO3" s="415"/>
      <c r="FP3" s="415"/>
      <c r="FQ3" s="415"/>
      <c r="FR3" s="415"/>
      <c r="FS3" s="415"/>
      <c r="FT3" s="415"/>
      <c r="FU3" s="415"/>
      <c r="FV3" s="415"/>
      <c r="FW3" s="415"/>
      <c r="FX3" s="415"/>
      <c r="FY3" s="415"/>
      <c r="FZ3" s="415"/>
      <c r="GA3" s="415"/>
      <c r="GB3" s="415"/>
      <c r="GC3" s="415"/>
      <c r="GD3" s="415"/>
      <c r="GE3" s="415"/>
      <c r="GF3" s="415"/>
      <c r="GG3" s="415"/>
      <c r="GH3" s="415"/>
      <c r="GI3" s="415"/>
      <c r="GJ3" s="415"/>
      <c r="GK3" s="415"/>
      <c r="GL3" s="415"/>
      <c r="GM3" s="415"/>
      <c r="GN3" s="415"/>
      <c r="GO3" s="415"/>
      <c r="GP3" s="415"/>
      <c r="GQ3" s="415"/>
      <c r="GR3" s="450" t="s">
        <v>381</v>
      </c>
      <c r="GS3" s="415"/>
      <c r="GT3" s="415"/>
      <c r="GU3" s="415"/>
      <c r="GV3" s="415"/>
      <c r="GW3" s="415"/>
      <c r="GX3" s="415"/>
      <c r="GY3" s="415"/>
      <c r="GZ3" s="415"/>
      <c r="HA3" s="452">
        <v>2500307.3199999998</v>
      </c>
      <c r="HB3" s="415"/>
      <c r="HC3" s="415"/>
    </row>
    <row r="4" spans="1:211" ht="11.25" customHeight="1">
      <c r="DW4" s="236" t="s">
        <v>353</v>
      </c>
      <c r="FG4" s="415"/>
      <c r="FH4" s="415"/>
      <c r="FI4" s="415"/>
      <c r="FJ4" s="415"/>
      <c r="FK4" s="415"/>
      <c r="FL4" s="415"/>
      <c r="FM4" s="415"/>
      <c r="FN4" s="415"/>
      <c r="FO4" s="415"/>
      <c r="FP4" s="415"/>
      <c r="FQ4" s="415"/>
      <c r="FR4" s="415"/>
      <c r="FS4" s="415"/>
      <c r="FT4" s="415"/>
      <c r="FU4" s="415"/>
      <c r="FV4" s="415"/>
      <c r="FW4" s="415"/>
      <c r="FX4" s="415"/>
      <c r="FY4" s="415"/>
      <c r="FZ4" s="415"/>
      <c r="GA4" s="415"/>
      <c r="GB4" s="415"/>
      <c r="GC4" s="415"/>
      <c r="GD4" s="415"/>
      <c r="GE4" s="415"/>
      <c r="GF4" s="415"/>
      <c r="GG4" s="415"/>
      <c r="GH4" s="415"/>
      <c r="GI4" s="415"/>
      <c r="GJ4" s="415"/>
      <c r="GK4" s="415"/>
      <c r="GL4" s="415"/>
      <c r="GM4" s="415"/>
      <c r="GN4" s="415"/>
      <c r="GO4" s="415"/>
      <c r="GP4" s="415"/>
      <c r="GQ4" s="415"/>
      <c r="GR4" s="450" t="s">
        <v>174</v>
      </c>
      <c r="GS4" s="415"/>
      <c r="GT4" s="415"/>
      <c r="GU4" s="415"/>
      <c r="GV4" s="415"/>
      <c r="GW4" s="415"/>
      <c r="GX4" s="415"/>
      <c r="GY4" s="415"/>
      <c r="GZ4" s="415"/>
      <c r="HA4" s="415"/>
      <c r="HB4" s="415"/>
      <c r="HC4" s="415"/>
    </row>
    <row r="5" spans="1:211" ht="15" hidden="1" customHeight="1">
      <c r="FG5" s="415"/>
      <c r="FH5" s="415"/>
      <c r="FI5" s="415"/>
      <c r="FJ5" s="415"/>
      <c r="FK5" s="415"/>
      <c r="FL5" s="415"/>
      <c r="FM5" s="415"/>
      <c r="FN5" s="415"/>
      <c r="FO5" s="415"/>
      <c r="FP5" s="415"/>
      <c r="FQ5" s="415"/>
      <c r="FR5" s="415"/>
      <c r="FS5" s="415"/>
      <c r="FT5" s="415"/>
      <c r="FU5" s="415"/>
      <c r="FV5" s="415"/>
      <c r="FW5" s="415"/>
      <c r="FX5" s="415"/>
      <c r="FY5" s="415"/>
      <c r="FZ5" s="415"/>
      <c r="GA5" s="415"/>
      <c r="GB5" s="415"/>
      <c r="GC5" s="415"/>
      <c r="GD5" s="415"/>
      <c r="GE5" s="415"/>
      <c r="GF5" s="415"/>
      <c r="GG5" s="415"/>
      <c r="GH5" s="415"/>
      <c r="GI5" s="415"/>
      <c r="GJ5" s="415"/>
      <c r="GK5" s="415"/>
      <c r="GL5" s="415"/>
      <c r="GM5" s="415"/>
      <c r="GN5" s="415"/>
      <c r="GO5" s="415"/>
      <c r="GP5" s="415"/>
      <c r="GQ5" s="415"/>
      <c r="GR5" s="450" t="s">
        <v>311</v>
      </c>
      <c r="GS5" s="415"/>
      <c r="GT5" s="415"/>
      <c r="GU5" s="415"/>
      <c r="GV5" s="415"/>
      <c r="GW5" s="415"/>
      <c r="GX5" s="415"/>
      <c r="GY5" s="415"/>
      <c r="GZ5" s="415"/>
      <c r="HA5" s="415"/>
      <c r="HB5" s="415"/>
      <c r="HC5" s="415"/>
    </row>
    <row r="6" spans="1:211" ht="15.75" customHeight="1">
      <c r="A6" s="416" t="s">
        <v>383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FG6" s="415"/>
      <c r="FH6" s="415"/>
      <c r="FI6" s="415"/>
      <c r="FJ6" s="415"/>
      <c r="FK6" s="415"/>
      <c r="FL6" s="415"/>
      <c r="FM6" s="415"/>
      <c r="FN6" s="415"/>
      <c r="FO6" s="415"/>
      <c r="FP6" s="415"/>
      <c r="FQ6" s="415"/>
      <c r="FR6" s="415"/>
      <c r="FS6" s="415"/>
      <c r="FT6" s="415"/>
      <c r="FU6" s="415"/>
      <c r="FV6" s="415"/>
      <c r="FW6" s="415"/>
      <c r="FX6" s="415"/>
      <c r="FY6" s="415"/>
      <c r="FZ6" s="415"/>
      <c r="GA6" s="415"/>
      <c r="GB6" s="415"/>
      <c r="GC6" s="415"/>
      <c r="GD6" s="415"/>
      <c r="GE6" s="415"/>
      <c r="GF6" s="415"/>
      <c r="GG6" s="415"/>
      <c r="GH6" s="415"/>
      <c r="GI6" s="415"/>
      <c r="GJ6" s="415"/>
      <c r="GK6" s="415"/>
      <c r="GL6" s="415"/>
      <c r="GM6" s="415"/>
      <c r="GN6" s="415"/>
      <c r="GO6" s="415"/>
      <c r="GP6" s="415"/>
      <c r="GQ6" s="415"/>
      <c r="GR6" s="415" t="s">
        <v>382</v>
      </c>
      <c r="GS6" s="415"/>
      <c r="GT6" s="415"/>
      <c r="GU6" s="415"/>
      <c r="GV6" s="415"/>
      <c r="GW6" s="415"/>
      <c r="GX6" s="415"/>
      <c r="GY6" s="415"/>
      <c r="GZ6" s="415"/>
      <c r="HA6" s="450">
        <v>24</v>
      </c>
      <c r="HB6" s="451">
        <v>41785</v>
      </c>
      <c r="HC6" s="415"/>
    </row>
    <row r="7" spans="1:211" ht="15.75" customHeight="1">
      <c r="A7" s="416" t="s">
        <v>384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415"/>
      <c r="FY7" s="415"/>
      <c r="FZ7" s="415"/>
      <c r="GA7" s="415"/>
      <c r="GB7" s="415"/>
      <c r="GC7" s="415"/>
      <c r="GD7" s="415"/>
      <c r="GE7" s="415"/>
      <c r="GF7" s="415"/>
      <c r="GG7" s="415"/>
      <c r="GH7" s="415"/>
      <c r="GI7" s="415"/>
      <c r="GJ7" s="415"/>
      <c r="GK7" s="415"/>
      <c r="GL7" s="415"/>
      <c r="GM7" s="415"/>
      <c r="GN7" s="415"/>
      <c r="GO7" s="415"/>
      <c r="GP7" s="415"/>
      <c r="GQ7" s="415"/>
      <c r="GR7" s="415"/>
      <c r="GS7" s="415"/>
      <c r="GT7" s="415"/>
      <c r="GU7" s="415"/>
      <c r="GV7" s="415"/>
      <c r="GW7" s="415"/>
      <c r="GX7" s="415"/>
      <c r="GY7" s="415"/>
      <c r="GZ7" s="415"/>
      <c r="HA7" s="450"/>
      <c r="HB7" s="451">
        <v>42062.765162037038</v>
      </c>
      <c r="HC7" s="415"/>
    </row>
    <row r="8" spans="1:211" ht="6.75" customHeight="1">
      <c r="FG8" s="415"/>
      <c r="FH8" s="415"/>
      <c r="FI8" s="415"/>
      <c r="FJ8" s="415"/>
      <c r="FK8" s="415"/>
      <c r="FL8" s="415"/>
      <c r="FM8" s="415"/>
      <c r="FN8" s="415"/>
      <c r="FO8" s="415"/>
      <c r="FP8" s="415"/>
      <c r="FQ8" s="415"/>
      <c r="FR8" s="415"/>
      <c r="FS8" s="415"/>
      <c r="FT8" s="415"/>
      <c r="FU8" s="415"/>
      <c r="FV8" s="415"/>
      <c r="FW8" s="415"/>
      <c r="FX8" s="415"/>
      <c r="FY8" s="415"/>
      <c r="FZ8" s="415"/>
      <c r="GA8" s="415"/>
      <c r="GB8" s="415"/>
      <c r="GC8" s="415"/>
      <c r="GD8" s="415"/>
      <c r="GE8" s="415"/>
      <c r="GF8" s="415"/>
      <c r="GG8" s="415"/>
      <c r="GH8" s="415"/>
      <c r="GI8" s="415"/>
      <c r="GJ8" s="415"/>
      <c r="GK8" s="415"/>
      <c r="GL8" s="415"/>
      <c r="GM8" s="415"/>
      <c r="GN8" s="415"/>
      <c r="GO8" s="415"/>
      <c r="GP8" s="415"/>
      <c r="GQ8" s="415"/>
      <c r="GR8" s="415"/>
      <c r="GS8" s="415"/>
      <c r="GT8" s="415"/>
      <c r="GU8" s="415"/>
      <c r="GV8" s="415"/>
      <c r="GW8" s="415"/>
      <c r="GX8" s="415"/>
      <c r="GY8" s="415"/>
      <c r="GZ8" s="415"/>
      <c r="HA8" s="415"/>
      <c r="HB8" s="415"/>
      <c r="HC8" s="415"/>
    </row>
    <row r="9" spans="1:211" ht="15" customHeight="1">
      <c r="A9" s="417" t="s">
        <v>385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  <c r="DX9" s="417"/>
      <c r="DY9" s="417"/>
      <c r="DZ9" s="417"/>
      <c r="EA9" s="417"/>
      <c r="EB9" s="417"/>
      <c r="EC9" s="417"/>
      <c r="ED9" s="417"/>
      <c r="EE9" s="417"/>
      <c r="EF9" s="417"/>
      <c r="EG9" s="417"/>
      <c r="EH9" s="417"/>
      <c r="EI9" s="417"/>
      <c r="EJ9" s="417"/>
      <c r="EK9" s="417"/>
      <c r="EL9" s="417"/>
      <c r="EM9" s="417"/>
      <c r="EN9" s="417"/>
      <c r="EO9" s="417"/>
      <c r="EP9" s="417"/>
      <c r="EQ9" s="417"/>
      <c r="ER9" s="417"/>
      <c r="ES9" s="417"/>
      <c r="ET9" s="417"/>
      <c r="EU9" s="417"/>
      <c r="EV9" s="417"/>
      <c r="EW9" s="417"/>
      <c r="EX9" s="417"/>
      <c r="EY9" s="417"/>
      <c r="EZ9" s="417"/>
      <c r="FA9" s="417"/>
      <c r="FB9" s="417"/>
      <c r="FC9" s="417"/>
      <c r="FD9" s="417"/>
      <c r="FE9" s="417"/>
      <c r="FF9" s="417"/>
      <c r="FG9" s="415"/>
      <c r="FH9" s="415"/>
      <c r="FI9" s="415"/>
      <c r="FJ9" s="415"/>
      <c r="FK9" s="415"/>
      <c r="FL9" s="415"/>
      <c r="FM9" s="415"/>
      <c r="FN9" s="415"/>
      <c r="FO9" s="415"/>
      <c r="FP9" s="415"/>
      <c r="FQ9" s="415"/>
      <c r="FR9" s="415"/>
      <c r="FS9" s="415"/>
      <c r="FT9" s="415"/>
      <c r="FU9" s="415"/>
      <c r="FV9" s="415"/>
      <c r="FW9" s="415"/>
      <c r="FX9" s="415"/>
      <c r="FY9" s="415"/>
      <c r="FZ9" s="415"/>
      <c r="GA9" s="415"/>
      <c r="GB9" s="415"/>
      <c r="GC9" s="415"/>
      <c r="GD9" s="415"/>
      <c r="GE9" s="415"/>
      <c r="GF9" s="415"/>
      <c r="GG9" s="415"/>
      <c r="GH9" s="415"/>
      <c r="GI9" s="415"/>
      <c r="GJ9" s="415"/>
      <c r="GK9" s="415"/>
      <c r="GL9" s="415"/>
      <c r="GM9" s="415"/>
      <c r="GN9" s="415"/>
      <c r="GO9" s="415"/>
      <c r="GP9" s="415"/>
      <c r="GQ9" s="415"/>
      <c r="GR9" s="415"/>
      <c r="GS9" s="415"/>
      <c r="GT9" s="415"/>
      <c r="GU9" s="415"/>
      <c r="GV9" s="415"/>
      <c r="GW9" s="415"/>
      <c r="GX9" s="415"/>
      <c r="GY9" s="415"/>
      <c r="GZ9" s="415"/>
      <c r="HA9" s="415" t="s">
        <v>178</v>
      </c>
      <c r="HB9" s="415"/>
      <c r="HC9" s="415"/>
    </row>
    <row r="10" spans="1:211" ht="15" customHeight="1">
      <c r="A10" s="417" t="s">
        <v>386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DX10" s="417"/>
      <c r="DY10" s="417"/>
      <c r="DZ10" s="417"/>
      <c r="EA10" s="417"/>
      <c r="EB10" s="417"/>
      <c r="EC10" s="417"/>
      <c r="ED10" s="417"/>
      <c r="EE10" s="417"/>
      <c r="EF10" s="417"/>
      <c r="EG10" s="417"/>
      <c r="EH10" s="417"/>
      <c r="EI10" s="417"/>
      <c r="EJ10" s="417"/>
      <c r="EK10" s="417"/>
      <c r="EL10" s="417"/>
      <c r="EM10" s="417"/>
      <c r="EN10" s="417"/>
      <c r="EO10" s="417"/>
      <c r="EP10" s="417"/>
      <c r="EQ10" s="417"/>
      <c r="ER10" s="417"/>
      <c r="ES10" s="417"/>
      <c r="ET10" s="417"/>
      <c r="EU10" s="417"/>
      <c r="EV10" s="417"/>
      <c r="EW10" s="417"/>
      <c r="EX10" s="417"/>
      <c r="EY10" s="417"/>
      <c r="EZ10" s="417"/>
      <c r="FA10" s="417"/>
      <c r="FB10" s="417"/>
      <c r="FC10" s="417"/>
      <c r="FD10" s="417"/>
      <c r="FE10" s="417"/>
      <c r="FF10" s="417"/>
      <c r="FG10" s="415"/>
      <c r="FH10" s="415"/>
      <c r="FI10" s="415"/>
      <c r="FJ10" s="415"/>
      <c r="FK10" s="415"/>
      <c r="FL10" s="415"/>
      <c r="FM10" s="415"/>
      <c r="FN10" s="415"/>
      <c r="FO10" s="415"/>
      <c r="FP10" s="415"/>
      <c r="FQ10" s="415"/>
      <c r="FR10" s="415"/>
      <c r="FS10" s="415"/>
      <c r="FT10" s="415"/>
      <c r="FU10" s="415"/>
      <c r="FV10" s="415"/>
      <c r="FW10" s="415"/>
      <c r="FX10" s="415"/>
      <c r="FY10" s="415"/>
      <c r="FZ10" s="415"/>
      <c r="GA10" s="415"/>
      <c r="GB10" s="415"/>
      <c r="GC10" s="415"/>
      <c r="GD10" s="415"/>
      <c r="GE10" s="415"/>
      <c r="GF10" s="415"/>
      <c r="GG10" s="415"/>
      <c r="GH10" s="415"/>
      <c r="GI10" s="415"/>
      <c r="GJ10" s="415"/>
      <c r="GK10" s="415"/>
      <c r="GL10" s="415"/>
      <c r="GM10" s="415"/>
      <c r="GN10" s="415"/>
      <c r="GO10" s="415"/>
      <c r="GP10" s="415"/>
      <c r="GQ10" s="415"/>
      <c r="GR10" s="415"/>
      <c r="GS10" s="415"/>
      <c r="GT10" s="415"/>
      <c r="GU10" s="415"/>
      <c r="GV10" s="415"/>
      <c r="GW10" s="415"/>
      <c r="GX10" s="415"/>
      <c r="GY10" s="415"/>
      <c r="GZ10" s="415"/>
      <c r="HA10" s="415"/>
      <c r="HB10" s="415"/>
      <c r="HC10" s="415"/>
    </row>
    <row r="11" spans="1:211" ht="15" customHeight="1">
      <c r="A11" s="417" t="s">
        <v>387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7"/>
      <c r="ED11" s="417"/>
      <c r="EE11" s="417"/>
      <c r="EF11" s="417"/>
      <c r="EG11" s="417"/>
      <c r="EH11" s="417"/>
      <c r="EI11" s="417"/>
      <c r="EJ11" s="417"/>
      <c r="EK11" s="417"/>
      <c r="EL11" s="417"/>
      <c r="EM11" s="417"/>
      <c r="EN11" s="417"/>
      <c r="EO11" s="417"/>
      <c r="EP11" s="417"/>
      <c r="EQ11" s="417"/>
      <c r="ER11" s="417"/>
      <c r="ES11" s="417"/>
      <c r="ET11" s="417"/>
      <c r="EU11" s="417"/>
      <c r="EV11" s="417"/>
      <c r="EW11" s="417"/>
      <c r="EX11" s="417"/>
      <c r="EY11" s="417"/>
      <c r="EZ11" s="417"/>
      <c r="FA11" s="417"/>
      <c r="FB11" s="417"/>
      <c r="FC11" s="417"/>
      <c r="FD11" s="417"/>
      <c r="FE11" s="417"/>
      <c r="FF11" s="417"/>
      <c r="FG11" s="415"/>
      <c r="FH11" s="415"/>
      <c r="FI11" s="415"/>
      <c r="FJ11" s="415"/>
      <c r="FK11" s="415"/>
      <c r="FL11" s="415"/>
      <c r="FM11" s="415"/>
      <c r="FN11" s="415"/>
      <c r="FO11" s="415"/>
      <c r="FP11" s="415"/>
      <c r="FQ11" s="415"/>
      <c r="FR11" s="415"/>
      <c r="FS11" s="415"/>
      <c r="FT11" s="415"/>
      <c r="FU11" s="415"/>
      <c r="FV11" s="415"/>
      <c r="FW11" s="415"/>
      <c r="FX11" s="415"/>
      <c r="FY11" s="415"/>
      <c r="FZ11" s="415"/>
      <c r="GA11" s="415"/>
      <c r="GB11" s="415"/>
      <c r="GC11" s="415"/>
      <c r="GD11" s="415"/>
      <c r="GE11" s="415"/>
      <c r="GF11" s="415"/>
      <c r="GG11" s="415"/>
      <c r="GH11" s="415"/>
      <c r="GI11" s="415"/>
      <c r="GJ11" s="415"/>
      <c r="GK11" s="415"/>
      <c r="GL11" s="415"/>
      <c r="GM11" s="415"/>
      <c r="GN11" s="415"/>
      <c r="GO11" s="415"/>
      <c r="GP11" s="415"/>
      <c r="GQ11" s="415"/>
      <c r="GR11" s="415"/>
      <c r="GS11" s="415"/>
      <c r="GT11" s="415"/>
      <c r="GU11" s="415"/>
      <c r="GV11" s="415"/>
      <c r="GW11" s="415"/>
      <c r="GX11" s="415"/>
      <c r="GY11" s="415"/>
      <c r="GZ11" s="415"/>
      <c r="HA11" s="415"/>
      <c r="HB11" s="415"/>
      <c r="HC11" s="415"/>
    </row>
    <row r="12" spans="1:211" ht="15" customHeight="1">
      <c r="A12" s="417" t="s">
        <v>391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 t="s">
        <v>390</v>
      </c>
      <c r="HB12" s="415"/>
      <c r="HC12" s="415"/>
    </row>
    <row r="13" spans="1:211" ht="15" customHeight="1">
      <c r="A13" s="417" t="s">
        <v>392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7"/>
      <c r="DL13" s="417"/>
      <c r="DM13" s="417"/>
      <c r="DN13" s="417"/>
      <c r="DO13" s="417"/>
      <c r="DP13" s="417"/>
      <c r="DQ13" s="417"/>
      <c r="DR13" s="417"/>
      <c r="DS13" s="417"/>
      <c r="DT13" s="417"/>
      <c r="DU13" s="417"/>
      <c r="DV13" s="417"/>
      <c r="DW13" s="417"/>
      <c r="DX13" s="417"/>
      <c r="DY13" s="417"/>
      <c r="DZ13" s="417"/>
      <c r="EA13" s="417"/>
      <c r="EB13" s="417"/>
      <c r="EC13" s="417"/>
      <c r="ED13" s="417"/>
      <c r="EE13" s="417"/>
      <c r="EF13" s="417"/>
      <c r="EG13" s="417"/>
      <c r="EH13" s="417"/>
      <c r="EI13" s="417"/>
      <c r="EJ13" s="417"/>
      <c r="EK13" s="417"/>
      <c r="EL13" s="417"/>
      <c r="EM13" s="417"/>
      <c r="EN13" s="417"/>
      <c r="EO13" s="417"/>
      <c r="EP13" s="417"/>
      <c r="EQ13" s="417"/>
      <c r="ER13" s="417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7"/>
      <c r="FE13" s="417"/>
      <c r="FF13" s="417"/>
      <c r="FG13" s="415"/>
      <c r="FH13" s="415"/>
      <c r="FI13" s="415"/>
      <c r="FJ13" s="415"/>
      <c r="FK13" s="415"/>
      <c r="FL13" s="415"/>
      <c r="FM13" s="415"/>
      <c r="FN13" s="415"/>
      <c r="FO13" s="415"/>
      <c r="FP13" s="415"/>
      <c r="FQ13" s="415"/>
      <c r="FR13" s="415"/>
      <c r="FS13" s="415"/>
      <c r="FT13" s="415"/>
      <c r="FU13" s="415"/>
      <c r="FV13" s="415"/>
      <c r="FW13" s="415"/>
      <c r="FX13" s="415"/>
      <c r="FY13" s="415"/>
      <c r="FZ13" s="415"/>
      <c r="GA13" s="415"/>
      <c r="GB13" s="415"/>
      <c r="GC13" s="415"/>
      <c r="GD13" s="415"/>
      <c r="GE13" s="415"/>
      <c r="GF13" s="415"/>
      <c r="GG13" s="415"/>
      <c r="GH13" s="415"/>
      <c r="GI13" s="415"/>
      <c r="GJ13" s="415"/>
      <c r="GK13" s="415"/>
      <c r="GL13" s="415"/>
      <c r="GM13" s="415"/>
      <c r="GN13" s="415"/>
      <c r="GO13" s="415"/>
      <c r="GP13" s="415"/>
      <c r="GQ13" s="415"/>
      <c r="GR13" s="415"/>
      <c r="GS13" s="415"/>
      <c r="GT13" s="415"/>
      <c r="GU13" s="415"/>
      <c r="GV13" s="415"/>
      <c r="GW13" s="415"/>
      <c r="GX13" s="415"/>
      <c r="GY13" s="415"/>
      <c r="GZ13" s="415"/>
      <c r="HA13" s="415" t="s">
        <v>390</v>
      </c>
      <c r="HB13" s="415"/>
      <c r="HC13" s="415"/>
    </row>
    <row r="14" spans="1:211" ht="15" customHeight="1">
      <c r="A14" s="417" t="s">
        <v>396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17"/>
      <c r="EB14" s="417"/>
      <c r="EC14" s="417"/>
      <c r="ED14" s="417"/>
      <c r="EE14" s="417"/>
      <c r="EF14" s="417"/>
      <c r="EG14" s="417"/>
      <c r="EH14" s="417"/>
      <c r="EI14" s="417"/>
      <c r="EJ14" s="417"/>
      <c r="EK14" s="417"/>
      <c r="EL14" s="417"/>
      <c r="EM14" s="417"/>
      <c r="EN14" s="417"/>
      <c r="EO14" s="417"/>
      <c r="EP14" s="417"/>
      <c r="EQ14" s="417"/>
      <c r="ER14" s="417"/>
      <c r="ES14" s="417"/>
      <c r="ET14" s="417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5"/>
      <c r="FH14" s="415"/>
      <c r="FI14" s="415"/>
      <c r="FJ14" s="415"/>
      <c r="FK14" s="415"/>
      <c r="FL14" s="415"/>
      <c r="FM14" s="415"/>
      <c r="FN14" s="415"/>
      <c r="FO14" s="415"/>
      <c r="FP14" s="415"/>
      <c r="FQ14" s="415"/>
      <c r="FR14" s="415"/>
      <c r="FS14" s="415"/>
      <c r="FT14" s="415"/>
      <c r="FU14" s="415"/>
      <c r="FV14" s="415"/>
      <c r="FW14" s="415"/>
      <c r="FX14" s="415"/>
      <c r="FY14" s="415"/>
      <c r="FZ14" s="415"/>
      <c r="GA14" s="415"/>
      <c r="GB14" s="415"/>
      <c r="GC14" s="415"/>
      <c r="GD14" s="415"/>
      <c r="GE14" s="415"/>
      <c r="GF14" s="415"/>
      <c r="GG14" s="415"/>
      <c r="GH14" s="415"/>
      <c r="GI14" s="415"/>
      <c r="GJ14" s="415"/>
      <c r="GK14" s="415"/>
      <c r="GL14" s="415"/>
      <c r="GM14" s="415"/>
      <c r="GN14" s="415"/>
      <c r="GO14" s="415"/>
      <c r="GP14" s="415"/>
      <c r="GQ14" s="415"/>
      <c r="GR14" s="415"/>
      <c r="GS14" s="415"/>
      <c r="GT14" s="415"/>
      <c r="GU14" s="415"/>
      <c r="GV14" s="415"/>
      <c r="GW14" s="415"/>
      <c r="GX14" s="415"/>
      <c r="GY14" s="415"/>
      <c r="GZ14" s="415"/>
      <c r="HA14" s="415"/>
      <c r="HB14" s="415"/>
      <c r="HC14" s="415"/>
    </row>
    <row r="15" spans="1:211" ht="15" customHeight="1">
      <c r="A15" s="417" t="s">
        <v>393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417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7"/>
      <c r="DU15" s="417"/>
      <c r="DV15" s="417"/>
      <c r="DW15" s="417"/>
      <c r="DX15" s="417"/>
      <c r="DY15" s="417"/>
      <c r="DZ15" s="417"/>
      <c r="EA15" s="417"/>
      <c r="EB15" s="417"/>
      <c r="EC15" s="417"/>
      <c r="ED15" s="417"/>
      <c r="EE15" s="417"/>
      <c r="EF15" s="417"/>
      <c r="EG15" s="417"/>
      <c r="EH15" s="417"/>
      <c r="EI15" s="417"/>
      <c r="EJ15" s="417"/>
      <c r="EK15" s="417"/>
      <c r="EL15" s="417"/>
      <c r="EM15" s="417"/>
      <c r="EN15" s="417"/>
      <c r="EO15" s="417"/>
      <c r="EP15" s="417"/>
      <c r="EQ15" s="417"/>
      <c r="ER15" s="417"/>
      <c r="ES15" s="417"/>
      <c r="ET15" s="417"/>
      <c r="EU15" s="417"/>
      <c r="EV15" s="417"/>
      <c r="EW15" s="417"/>
      <c r="EX15" s="417"/>
      <c r="EY15" s="417"/>
      <c r="EZ15" s="417"/>
      <c r="FA15" s="417"/>
      <c r="FB15" s="417"/>
      <c r="FC15" s="417"/>
      <c r="FD15" s="417"/>
      <c r="FE15" s="417"/>
      <c r="FF15" s="417"/>
      <c r="FG15" s="415"/>
      <c r="FH15" s="415"/>
      <c r="FI15" s="415"/>
      <c r="FJ15" s="415"/>
      <c r="FK15" s="415"/>
      <c r="FL15" s="415"/>
      <c r="FM15" s="415"/>
      <c r="FN15" s="415"/>
      <c r="FO15" s="415"/>
      <c r="FP15" s="415"/>
      <c r="FQ15" s="415"/>
      <c r="FR15" s="415"/>
      <c r="FS15" s="415"/>
      <c r="FT15" s="415"/>
      <c r="FU15" s="415"/>
      <c r="FV15" s="415"/>
      <c r="FW15" s="415"/>
      <c r="FX15" s="415"/>
      <c r="FY15" s="415"/>
      <c r="FZ15" s="415"/>
      <c r="GA15" s="415"/>
      <c r="GB15" s="415"/>
      <c r="GC15" s="415"/>
      <c r="GD15" s="415"/>
      <c r="GE15" s="415"/>
      <c r="GF15" s="415"/>
      <c r="GG15" s="415"/>
      <c r="GH15" s="415"/>
      <c r="GI15" s="415"/>
      <c r="GJ15" s="415"/>
      <c r="GK15" s="415"/>
      <c r="GL15" s="415"/>
      <c r="GM15" s="415"/>
      <c r="GN15" s="415"/>
      <c r="GO15" s="415"/>
      <c r="GP15" s="415"/>
      <c r="GQ15" s="415"/>
      <c r="GR15" s="415"/>
      <c r="GS15" s="415"/>
      <c r="GT15" s="415"/>
      <c r="GU15" s="415"/>
      <c r="GV15" s="415"/>
      <c r="GW15" s="415"/>
      <c r="GX15" s="415"/>
      <c r="GY15" s="415"/>
      <c r="GZ15" s="415"/>
      <c r="HA15" s="415" t="s">
        <v>176</v>
      </c>
      <c r="HB15" s="415"/>
      <c r="HC15" s="415"/>
    </row>
    <row r="16" spans="1:211" ht="15" customHeight="1">
      <c r="A16" s="417" t="s">
        <v>394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7"/>
      <c r="DP16" s="417"/>
      <c r="DQ16" s="417"/>
      <c r="DR16" s="417"/>
      <c r="DS16" s="417"/>
      <c r="DT16" s="417"/>
      <c r="DU16" s="417"/>
      <c r="DV16" s="417"/>
      <c r="DW16" s="417"/>
      <c r="DX16" s="417"/>
      <c r="DY16" s="417"/>
      <c r="DZ16" s="417"/>
      <c r="EA16" s="417"/>
      <c r="EB16" s="417"/>
      <c r="EC16" s="417"/>
      <c r="ED16" s="417"/>
      <c r="EE16" s="417"/>
      <c r="EF16" s="417"/>
      <c r="EG16" s="417"/>
      <c r="EH16" s="417"/>
      <c r="EI16" s="417"/>
      <c r="EJ16" s="417"/>
      <c r="EK16" s="417"/>
      <c r="EL16" s="417"/>
      <c r="EM16" s="417"/>
      <c r="EN16" s="417"/>
      <c r="EO16" s="417"/>
      <c r="EP16" s="417"/>
      <c r="EQ16" s="417"/>
      <c r="ER16" s="417"/>
      <c r="ES16" s="417"/>
      <c r="ET16" s="417"/>
      <c r="EU16" s="417"/>
      <c r="EV16" s="417"/>
      <c r="EW16" s="417"/>
      <c r="EX16" s="417"/>
      <c r="EY16" s="417"/>
      <c r="EZ16" s="417"/>
      <c r="FA16" s="417"/>
      <c r="FB16" s="417"/>
      <c r="FC16" s="417"/>
      <c r="FD16" s="417"/>
      <c r="FE16" s="417"/>
      <c r="FF16" s="417"/>
      <c r="FG16" s="415"/>
      <c r="FH16" s="415"/>
      <c r="FI16" s="415"/>
      <c r="FJ16" s="415"/>
      <c r="FK16" s="415"/>
      <c r="FL16" s="415"/>
      <c r="FM16" s="415"/>
      <c r="FN16" s="415"/>
      <c r="FO16" s="415"/>
      <c r="FP16" s="415"/>
      <c r="FQ16" s="415"/>
      <c r="FR16" s="415"/>
      <c r="FS16" s="415"/>
      <c r="FT16" s="415"/>
      <c r="FU16" s="415"/>
      <c r="FV16" s="415"/>
      <c r="FW16" s="415"/>
      <c r="FX16" s="415"/>
      <c r="FY16" s="415"/>
      <c r="FZ16" s="415"/>
      <c r="GA16" s="415"/>
      <c r="GB16" s="415"/>
      <c r="GC16" s="415"/>
      <c r="GD16" s="415"/>
      <c r="GE16" s="415"/>
      <c r="GF16" s="415"/>
      <c r="GG16" s="415"/>
      <c r="GH16" s="415"/>
      <c r="GI16" s="415"/>
      <c r="GJ16" s="415"/>
      <c r="GK16" s="415"/>
      <c r="GL16" s="415"/>
      <c r="GM16" s="415"/>
      <c r="GN16" s="415"/>
      <c r="GO16" s="415"/>
      <c r="GP16" s="415"/>
      <c r="GQ16" s="415"/>
      <c r="GR16" s="415"/>
      <c r="GS16" s="415"/>
      <c r="GT16" s="415"/>
      <c r="GU16" s="415"/>
      <c r="GV16" s="415"/>
      <c r="GW16" s="415"/>
      <c r="GX16" s="415"/>
      <c r="GY16" s="415"/>
      <c r="GZ16" s="415"/>
      <c r="HA16" s="415"/>
      <c r="HB16" s="415"/>
      <c r="HC16" s="415"/>
    </row>
    <row r="17" spans="1:211" ht="15" customHeight="1">
      <c r="A17" s="417" t="s">
        <v>395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17"/>
      <c r="DG17" s="417"/>
      <c r="DH17" s="417"/>
      <c r="DI17" s="417"/>
      <c r="DJ17" s="417"/>
      <c r="DK17" s="417"/>
      <c r="DL17" s="417"/>
      <c r="DM17" s="417"/>
      <c r="DN17" s="417"/>
      <c r="DO17" s="417"/>
      <c r="DP17" s="417"/>
      <c r="DQ17" s="417"/>
      <c r="DR17" s="417"/>
      <c r="DS17" s="417"/>
      <c r="DT17" s="417"/>
      <c r="DU17" s="417"/>
      <c r="DV17" s="417"/>
      <c r="DW17" s="417"/>
      <c r="DX17" s="417"/>
      <c r="DY17" s="417"/>
      <c r="DZ17" s="417"/>
      <c r="EA17" s="417"/>
      <c r="EB17" s="417"/>
      <c r="EC17" s="417"/>
      <c r="ED17" s="417"/>
      <c r="EE17" s="417"/>
      <c r="EF17" s="417"/>
      <c r="EG17" s="417"/>
      <c r="EH17" s="417"/>
      <c r="EI17" s="417"/>
      <c r="EJ17" s="417"/>
      <c r="EK17" s="417"/>
      <c r="EL17" s="417"/>
      <c r="EM17" s="417"/>
      <c r="EN17" s="417"/>
      <c r="EO17" s="417"/>
      <c r="EP17" s="417"/>
      <c r="EQ17" s="417"/>
      <c r="ER17" s="417"/>
      <c r="ES17" s="417"/>
      <c r="ET17" s="417"/>
      <c r="EU17" s="417"/>
      <c r="EV17" s="417"/>
      <c r="EW17" s="417"/>
      <c r="EX17" s="417"/>
      <c r="EY17" s="417"/>
      <c r="EZ17" s="417"/>
      <c r="FA17" s="417"/>
      <c r="FB17" s="417"/>
      <c r="FC17" s="417"/>
      <c r="FD17" s="417"/>
      <c r="FE17" s="417"/>
      <c r="FF17" s="417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  <c r="FX17" s="415"/>
      <c r="FY17" s="415"/>
      <c r="FZ17" s="415"/>
      <c r="GA17" s="415"/>
      <c r="GB17" s="415"/>
      <c r="GC17" s="415"/>
      <c r="GD17" s="415"/>
      <c r="GE17" s="415"/>
      <c r="GF17" s="415"/>
      <c r="GG17" s="415"/>
      <c r="GH17" s="415"/>
      <c r="GI17" s="415"/>
      <c r="GJ17" s="415"/>
      <c r="GK17" s="415"/>
      <c r="GL17" s="415"/>
      <c r="GM17" s="415"/>
      <c r="GN17" s="415"/>
      <c r="GO17" s="415"/>
      <c r="GP17" s="415"/>
      <c r="GQ17" s="415"/>
      <c r="GR17" s="415"/>
      <c r="GS17" s="415"/>
      <c r="GT17" s="415"/>
      <c r="GU17" s="415"/>
      <c r="GV17" s="415"/>
      <c r="GW17" s="415"/>
      <c r="GX17" s="415"/>
      <c r="GY17" s="415"/>
      <c r="GZ17" s="415"/>
      <c r="HA17" s="415"/>
      <c r="HB17" s="415"/>
      <c r="HC17" s="415"/>
    </row>
    <row r="18" spans="1:211" ht="15" customHeight="1">
      <c r="A18" s="417" t="s">
        <v>398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417"/>
      <c r="DM18" s="417"/>
      <c r="DN18" s="417"/>
      <c r="DO18" s="417"/>
      <c r="DP18" s="417"/>
      <c r="DQ18" s="417"/>
      <c r="DR18" s="417"/>
      <c r="DS18" s="417"/>
      <c r="DT18" s="417"/>
      <c r="DU18" s="417"/>
      <c r="DV18" s="417"/>
      <c r="DW18" s="417"/>
      <c r="DX18" s="417"/>
      <c r="DY18" s="417"/>
      <c r="DZ18" s="417"/>
      <c r="EA18" s="417"/>
      <c r="EB18" s="417"/>
      <c r="EC18" s="417"/>
      <c r="ED18" s="417"/>
      <c r="EE18" s="417"/>
      <c r="EF18" s="417"/>
      <c r="EG18" s="417"/>
      <c r="EH18" s="417"/>
      <c r="EI18" s="417"/>
      <c r="EJ18" s="417"/>
      <c r="EK18" s="417"/>
      <c r="EL18" s="417"/>
      <c r="EM18" s="417"/>
      <c r="EN18" s="417"/>
      <c r="EO18" s="417"/>
      <c r="EP18" s="417"/>
      <c r="EQ18" s="417"/>
      <c r="ER18" s="417"/>
      <c r="ES18" s="417"/>
      <c r="ET18" s="417"/>
      <c r="EU18" s="417"/>
      <c r="EV18" s="417"/>
      <c r="EW18" s="417"/>
      <c r="EX18" s="417"/>
      <c r="EY18" s="417"/>
      <c r="EZ18" s="417"/>
      <c r="FA18" s="417"/>
      <c r="FB18" s="417"/>
      <c r="FC18" s="417"/>
      <c r="FD18" s="417"/>
      <c r="FE18" s="417"/>
      <c r="FF18" s="417"/>
      <c r="FG18" s="415"/>
      <c r="FH18" s="415"/>
      <c r="FI18" s="415"/>
      <c r="FJ18" s="415"/>
      <c r="FK18" s="415"/>
      <c r="FL18" s="415"/>
      <c r="FM18" s="415"/>
      <c r="FN18" s="415"/>
      <c r="FO18" s="415"/>
      <c r="FP18" s="415"/>
      <c r="FQ18" s="415"/>
      <c r="FR18" s="415"/>
      <c r="FS18" s="415"/>
      <c r="FT18" s="415"/>
      <c r="FU18" s="415"/>
      <c r="FV18" s="415"/>
      <c r="FW18" s="415"/>
      <c r="FX18" s="415"/>
      <c r="FY18" s="415"/>
      <c r="FZ18" s="415"/>
      <c r="GA18" s="415"/>
      <c r="GB18" s="415"/>
      <c r="GC18" s="415"/>
      <c r="GD18" s="415"/>
      <c r="GE18" s="415"/>
      <c r="GF18" s="415"/>
      <c r="GG18" s="415"/>
      <c r="GH18" s="415"/>
      <c r="GI18" s="415"/>
      <c r="GJ18" s="415"/>
      <c r="GK18" s="415"/>
      <c r="GL18" s="415"/>
      <c r="GM18" s="415"/>
      <c r="GN18" s="415"/>
      <c r="GO18" s="415"/>
      <c r="GP18" s="415"/>
      <c r="GQ18" s="415"/>
      <c r="GR18" s="415"/>
      <c r="GS18" s="415"/>
      <c r="GT18" s="415"/>
      <c r="GU18" s="415"/>
      <c r="GV18" s="415"/>
      <c r="GW18" s="415"/>
      <c r="GX18" s="415"/>
      <c r="GY18" s="415"/>
      <c r="GZ18" s="415"/>
      <c r="HA18" s="415" t="s">
        <v>397</v>
      </c>
      <c r="HB18" s="415"/>
      <c r="HC18" s="415"/>
    </row>
    <row r="19" spans="1:211" ht="27" customHeight="1">
      <c r="A19" s="429" t="s">
        <v>354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9" t="s">
        <v>355</v>
      </c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9" t="s">
        <v>358</v>
      </c>
      <c r="BD19" s="420"/>
      <c r="BE19" s="420"/>
      <c r="BF19" s="420"/>
      <c r="BG19" s="420"/>
      <c r="BH19" s="420"/>
      <c r="BI19" s="420"/>
      <c r="BJ19" s="420"/>
      <c r="BK19" s="429" t="s">
        <v>359</v>
      </c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9" t="s">
        <v>360</v>
      </c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9" t="s">
        <v>361</v>
      </c>
      <c r="CK19" s="420"/>
      <c r="CL19" s="420"/>
      <c r="CM19" s="420"/>
      <c r="CN19" s="420"/>
      <c r="CO19" s="420"/>
      <c r="CP19" s="420"/>
      <c r="CQ19" s="429" t="s">
        <v>362</v>
      </c>
      <c r="CR19" s="420"/>
      <c r="CS19" s="420"/>
      <c r="CT19" s="420"/>
      <c r="CU19" s="420"/>
      <c r="CV19" s="420"/>
      <c r="CW19" s="420"/>
      <c r="CX19" s="420"/>
      <c r="CY19" s="420"/>
      <c r="CZ19" s="429" t="s">
        <v>363</v>
      </c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0"/>
      <c r="DL19" s="429" t="s">
        <v>364</v>
      </c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41"/>
      <c r="DZ19" s="420" t="s">
        <v>365</v>
      </c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41"/>
      <c r="EV19" s="420" t="s">
        <v>368</v>
      </c>
      <c r="EW19" s="420"/>
      <c r="EX19" s="420"/>
      <c r="EY19" s="420"/>
      <c r="EZ19" s="420"/>
      <c r="FA19" s="420"/>
      <c r="FB19" s="420"/>
      <c r="FC19" s="420"/>
      <c r="FD19" s="420"/>
      <c r="FE19" s="420"/>
      <c r="FF19" s="441"/>
      <c r="FG19" s="415"/>
      <c r="FH19" s="415"/>
      <c r="FI19" s="415"/>
      <c r="FJ19" s="415"/>
      <c r="FK19" s="415"/>
      <c r="FL19" s="415"/>
      <c r="FM19" s="415"/>
      <c r="FN19" s="415"/>
      <c r="FO19" s="415"/>
      <c r="FP19" s="415"/>
      <c r="FQ19" s="415"/>
      <c r="FR19" s="415"/>
      <c r="FS19" s="415"/>
      <c r="FT19" s="415"/>
      <c r="FU19" s="415"/>
      <c r="FV19" s="415"/>
      <c r="FW19" s="415"/>
      <c r="FX19" s="415"/>
      <c r="FY19" s="415"/>
      <c r="FZ19" s="415"/>
      <c r="GA19" s="415"/>
      <c r="GB19" s="415"/>
      <c r="GC19" s="415"/>
      <c r="GD19" s="415"/>
      <c r="GE19" s="415"/>
      <c r="GF19" s="415"/>
      <c r="GG19" s="415"/>
      <c r="GH19" s="415"/>
      <c r="GI19" s="415"/>
      <c r="GJ19" s="415"/>
      <c r="GK19" s="415"/>
      <c r="GL19" s="415"/>
      <c r="GM19" s="415"/>
      <c r="GN19" s="415"/>
      <c r="GO19" s="415"/>
      <c r="GP19" s="415"/>
      <c r="GQ19" s="415"/>
      <c r="GR19" s="415"/>
      <c r="GS19" s="415"/>
      <c r="GT19" s="415"/>
      <c r="GU19" s="415"/>
      <c r="GV19" s="415"/>
      <c r="GW19" s="415"/>
      <c r="GX19" s="415"/>
      <c r="GY19" s="415"/>
      <c r="GZ19" s="415"/>
      <c r="HA19" s="415"/>
      <c r="HB19" s="415"/>
      <c r="HC19" s="415"/>
    </row>
    <row r="20" spans="1:211" ht="52.5" customHeight="1">
      <c r="A20" s="430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29" t="s">
        <v>356</v>
      </c>
      <c r="AN20" s="420"/>
      <c r="AO20" s="420"/>
      <c r="AP20" s="420"/>
      <c r="AQ20" s="420"/>
      <c r="AR20" s="429" t="s">
        <v>357</v>
      </c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30"/>
      <c r="BD20" s="418"/>
      <c r="BE20" s="418"/>
      <c r="BF20" s="418"/>
      <c r="BG20" s="418"/>
      <c r="BH20" s="418"/>
      <c r="BI20" s="418"/>
      <c r="BJ20" s="418"/>
      <c r="BK20" s="430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30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30"/>
      <c r="CK20" s="418"/>
      <c r="CL20" s="418"/>
      <c r="CM20" s="418"/>
      <c r="CN20" s="418"/>
      <c r="CO20" s="418"/>
      <c r="CP20" s="418"/>
      <c r="CQ20" s="430"/>
      <c r="CR20" s="418"/>
      <c r="CS20" s="418"/>
      <c r="CT20" s="418"/>
      <c r="CU20" s="418"/>
      <c r="CV20" s="418"/>
      <c r="CW20" s="418"/>
      <c r="CX20" s="418"/>
      <c r="CY20" s="418"/>
      <c r="CZ20" s="430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430"/>
      <c r="DM20" s="418"/>
      <c r="DN20" s="418"/>
      <c r="DO20" s="418"/>
      <c r="DP20" s="418"/>
      <c r="DQ20" s="418"/>
      <c r="DR20" s="418"/>
      <c r="DS20" s="418"/>
      <c r="DT20" s="418"/>
      <c r="DU20" s="418"/>
      <c r="DV20" s="418"/>
      <c r="DW20" s="418"/>
      <c r="DX20" s="418"/>
      <c r="DY20" s="442"/>
      <c r="DZ20" s="420" t="s">
        <v>366</v>
      </c>
      <c r="EA20" s="420"/>
      <c r="EB20" s="420"/>
      <c r="EC20" s="420"/>
      <c r="ED20" s="420"/>
      <c r="EE20" s="420"/>
      <c r="EF20" s="420"/>
      <c r="EG20" s="420"/>
      <c r="EH20" s="441"/>
      <c r="EI20" s="420" t="s">
        <v>367</v>
      </c>
      <c r="EJ20" s="420"/>
      <c r="EK20" s="420"/>
      <c r="EL20" s="420"/>
      <c r="EM20" s="420"/>
      <c r="EN20" s="420"/>
      <c r="EO20" s="420"/>
      <c r="EP20" s="420"/>
      <c r="EQ20" s="420"/>
      <c r="ER20" s="420"/>
      <c r="ES20" s="420"/>
      <c r="ET20" s="420"/>
      <c r="EU20" s="441"/>
      <c r="EV20" s="418"/>
      <c r="EW20" s="418"/>
      <c r="EX20" s="418"/>
      <c r="EY20" s="418"/>
      <c r="EZ20" s="418"/>
      <c r="FA20" s="418"/>
      <c r="FB20" s="418"/>
      <c r="FC20" s="418"/>
      <c r="FD20" s="418"/>
      <c r="FE20" s="418"/>
      <c r="FF20" s="442"/>
      <c r="FG20" s="415"/>
      <c r="FH20" s="415"/>
      <c r="FI20" s="415"/>
      <c r="FJ20" s="415"/>
      <c r="FK20" s="415"/>
      <c r="FL20" s="415"/>
      <c r="FM20" s="415"/>
      <c r="FN20" s="415"/>
      <c r="FO20" s="415"/>
      <c r="FP20" s="415"/>
      <c r="FQ20" s="415"/>
      <c r="FR20" s="415"/>
      <c r="FS20" s="415"/>
      <c r="FT20" s="415"/>
      <c r="FU20" s="415"/>
      <c r="FV20" s="415"/>
      <c r="FW20" s="415"/>
      <c r="FX20" s="415"/>
      <c r="FY20" s="415"/>
      <c r="FZ20" s="415"/>
      <c r="GA20" s="415"/>
      <c r="GB20" s="415"/>
      <c r="GC20" s="415"/>
      <c r="GD20" s="415"/>
      <c r="GE20" s="415"/>
      <c r="GF20" s="415"/>
      <c r="GG20" s="415"/>
      <c r="GH20" s="415"/>
      <c r="GI20" s="415"/>
      <c r="GJ20" s="415"/>
      <c r="GK20" s="415"/>
      <c r="GL20" s="415"/>
      <c r="GM20" s="415"/>
      <c r="GN20" s="415"/>
      <c r="GO20" s="415"/>
      <c r="GP20" s="415"/>
      <c r="GQ20" s="415"/>
      <c r="GR20" s="415"/>
      <c r="GS20" s="415"/>
      <c r="GT20" s="415"/>
      <c r="GU20" s="415"/>
      <c r="GV20" s="415"/>
      <c r="GW20" s="415"/>
      <c r="GX20" s="415"/>
      <c r="GY20" s="415"/>
      <c r="GZ20" s="415"/>
      <c r="HA20" s="415"/>
      <c r="HB20" s="415"/>
      <c r="HC20" s="415"/>
    </row>
    <row r="21" spans="1:211" ht="12.75" customHeight="1">
      <c r="A21" s="431">
        <v>1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31">
        <v>2</v>
      </c>
      <c r="AN21" s="421"/>
      <c r="AO21" s="421"/>
      <c r="AP21" s="421"/>
      <c r="AQ21" s="421"/>
      <c r="AR21" s="431" t="s">
        <v>369</v>
      </c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31">
        <v>3</v>
      </c>
      <c r="BD21" s="421"/>
      <c r="BE21" s="421"/>
      <c r="BF21" s="421"/>
      <c r="BG21" s="421"/>
      <c r="BH21" s="421"/>
      <c r="BI21" s="421"/>
      <c r="BJ21" s="421"/>
      <c r="BK21" s="431">
        <v>4</v>
      </c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31">
        <v>5</v>
      </c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31">
        <v>6</v>
      </c>
      <c r="CK21" s="421"/>
      <c r="CL21" s="421"/>
      <c r="CM21" s="421"/>
      <c r="CN21" s="421"/>
      <c r="CO21" s="421"/>
      <c r="CP21" s="421"/>
      <c r="CQ21" s="431">
        <v>7</v>
      </c>
      <c r="CR21" s="421"/>
      <c r="CS21" s="421"/>
      <c r="CT21" s="421"/>
      <c r="CU21" s="421"/>
      <c r="CV21" s="421"/>
      <c r="CW21" s="421"/>
      <c r="CX21" s="421"/>
      <c r="CY21" s="421"/>
      <c r="CZ21" s="431">
        <v>8</v>
      </c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31">
        <v>9</v>
      </c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43"/>
      <c r="DZ21" s="421">
        <v>10</v>
      </c>
      <c r="EA21" s="421"/>
      <c r="EB21" s="421"/>
      <c r="EC21" s="421"/>
      <c r="ED21" s="421"/>
      <c r="EE21" s="421"/>
      <c r="EF21" s="421"/>
      <c r="EG21" s="421"/>
      <c r="EH21" s="443"/>
      <c r="EI21" s="421" t="s">
        <v>370</v>
      </c>
      <c r="EJ21" s="421"/>
      <c r="EK21" s="421"/>
      <c r="EL21" s="421"/>
      <c r="EM21" s="421"/>
      <c r="EN21" s="421"/>
      <c r="EO21" s="421"/>
      <c r="EP21" s="421"/>
      <c r="EQ21" s="421"/>
      <c r="ER21" s="421"/>
      <c r="ES21" s="421"/>
      <c r="ET21" s="421"/>
      <c r="EU21" s="443"/>
      <c r="EV21" s="421">
        <v>11</v>
      </c>
      <c r="EW21" s="421"/>
      <c r="EX21" s="421"/>
      <c r="EY21" s="421"/>
      <c r="EZ21" s="421"/>
      <c r="FA21" s="421"/>
      <c r="FB21" s="421"/>
      <c r="FC21" s="421"/>
      <c r="FD21" s="421"/>
      <c r="FE21" s="421"/>
      <c r="FF21" s="443"/>
      <c r="FG21" s="415"/>
      <c r="FH21" s="415"/>
      <c r="FI21" s="415"/>
      <c r="FJ21" s="415"/>
      <c r="FK21" s="415"/>
      <c r="FL21" s="415"/>
      <c r="FM21" s="415"/>
      <c r="FN21" s="415"/>
      <c r="FO21" s="415"/>
      <c r="FP21" s="415"/>
      <c r="FQ21" s="415"/>
      <c r="FR21" s="415"/>
      <c r="FS21" s="415"/>
      <c r="FT21" s="415"/>
      <c r="FU21" s="415"/>
      <c r="FV21" s="415"/>
      <c r="FW21" s="415"/>
      <c r="FX21" s="415"/>
      <c r="FY21" s="415"/>
      <c r="FZ21" s="415"/>
      <c r="GA21" s="415"/>
      <c r="GB21" s="415"/>
      <c r="GC21" s="415"/>
      <c r="GD21" s="415"/>
      <c r="GE21" s="415"/>
      <c r="GF21" s="415"/>
      <c r="GG21" s="415"/>
      <c r="GH21" s="415"/>
      <c r="GI21" s="415"/>
      <c r="GJ21" s="415"/>
      <c r="GK21" s="415"/>
      <c r="GL21" s="415"/>
      <c r="GM21" s="415"/>
      <c r="GN21" s="415"/>
      <c r="GO21" s="415"/>
      <c r="GP21" s="415"/>
      <c r="GQ21" s="415"/>
      <c r="GR21" s="415"/>
      <c r="GS21" s="415"/>
      <c r="GT21" s="415"/>
      <c r="GU21" s="415"/>
      <c r="GV21" s="415"/>
      <c r="GW21" s="415"/>
      <c r="GX21" s="415"/>
      <c r="GY21" s="415"/>
      <c r="GZ21" s="415"/>
      <c r="HA21" s="415"/>
      <c r="HB21" s="415"/>
      <c r="HC21" s="415"/>
    </row>
    <row r="22" spans="1:211" ht="60">
      <c r="A22" s="432" t="s">
        <v>399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34" t="s">
        <v>400</v>
      </c>
      <c r="AN22" s="423"/>
      <c r="AO22" s="423"/>
      <c r="AP22" s="423"/>
      <c r="AQ22" s="423"/>
      <c r="AR22" s="434" t="s">
        <v>400</v>
      </c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35" t="s">
        <v>400</v>
      </c>
      <c r="BD22" s="424"/>
      <c r="BE22" s="424"/>
      <c r="BF22" s="424"/>
      <c r="BG22" s="424"/>
      <c r="BH22" s="424"/>
      <c r="BI22" s="424"/>
      <c r="BJ22" s="424"/>
      <c r="BK22" s="435" t="s">
        <v>400</v>
      </c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36">
        <v>2118904.5099999998</v>
      </c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38" t="s">
        <v>401</v>
      </c>
      <c r="CK22" s="423"/>
      <c r="CL22" s="423"/>
      <c r="CM22" s="423"/>
      <c r="CN22" s="423"/>
      <c r="CO22" s="423"/>
      <c r="CP22" s="423"/>
      <c r="CQ22" s="440">
        <v>0.18</v>
      </c>
      <c r="CR22" s="423"/>
      <c r="CS22" s="423"/>
      <c r="CT22" s="423"/>
      <c r="CU22" s="423"/>
      <c r="CV22" s="423"/>
      <c r="CW22" s="423"/>
      <c r="CX22" s="423"/>
      <c r="CY22" s="423"/>
      <c r="CZ22" s="436">
        <v>381402.81</v>
      </c>
      <c r="DA22" s="425"/>
      <c r="DB22" s="425"/>
      <c r="DC22" s="425"/>
      <c r="DD22" s="425"/>
      <c r="DE22" s="425"/>
      <c r="DF22" s="425"/>
      <c r="DG22" s="425"/>
      <c r="DH22" s="425"/>
      <c r="DI22" s="425"/>
      <c r="DJ22" s="425"/>
      <c r="DK22" s="425"/>
      <c r="DL22" s="436">
        <v>2500307.3199999998</v>
      </c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44"/>
      <c r="DZ22" s="423">
        <v>643</v>
      </c>
      <c r="EA22" s="423"/>
      <c r="EB22" s="423"/>
      <c r="EC22" s="423"/>
      <c r="ED22" s="423"/>
      <c r="EE22" s="423"/>
      <c r="EF22" s="423"/>
      <c r="EG22" s="423"/>
      <c r="EH22" s="446"/>
      <c r="EI22" s="423" t="s">
        <v>402</v>
      </c>
      <c r="EJ22" s="423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46"/>
      <c r="EV22" s="423" t="s">
        <v>400</v>
      </c>
      <c r="EW22" s="423"/>
      <c r="EX22" s="423"/>
      <c r="EY22" s="423"/>
      <c r="EZ22" s="423"/>
      <c r="FA22" s="423"/>
      <c r="FB22" s="423"/>
      <c r="FC22" s="423"/>
      <c r="FD22" s="423"/>
      <c r="FE22" s="423"/>
      <c r="FF22" s="446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9" t="str">
        <f>A22</f>
        <v>ремонт кровли техэтажа здания по адресу: г. Москва, ул. Самая длинная, д.54 по Договору №2/1 от 25.04.2014г.</v>
      </c>
      <c r="HB22" s="415"/>
      <c r="HC22" s="415"/>
    </row>
    <row r="23" spans="1:211" ht="15" customHeight="1">
      <c r="A23" s="433" t="s">
        <v>371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37">
        <f>SUM(BV22:BV22)</f>
        <v>2118904.5099999998</v>
      </c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39" t="s">
        <v>372</v>
      </c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37">
        <f>SUM(CZ22:CZ22)</f>
        <v>381402.81</v>
      </c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37">
        <f>SUM(DL22:DL22)</f>
        <v>2500307.3199999998</v>
      </c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4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</row>
    <row r="24" spans="1:211" ht="24.75" customHeight="1">
      <c r="A24" s="359" t="s">
        <v>373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59"/>
      <c r="CH24" s="359"/>
      <c r="CI24" s="359"/>
      <c r="CJ24" s="359"/>
      <c r="CK24" s="359" t="s">
        <v>374</v>
      </c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59"/>
      <c r="DG24" s="359"/>
      <c r="DH24" s="359"/>
      <c r="DI24" s="359"/>
      <c r="DJ24" s="359"/>
      <c r="DK24" s="359"/>
      <c r="DL24" s="359"/>
      <c r="DM24" s="359"/>
      <c r="DN24" s="359"/>
      <c r="DO24" s="359"/>
      <c r="DP24" s="359"/>
      <c r="DQ24" s="359"/>
      <c r="DR24" s="359"/>
      <c r="DS24" s="359"/>
      <c r="DT24" s="359"/>
      <c r="DU24" s="359"/>
      <c r="DV24" s="359"/>
      <c r="DW24" s="359"/>
      <c r="DX24" s="359"/>
      <c r="DY24" s="359"/>
      <c r="DZ24" s="359"/>
      <c r="EA24" s="359"/>
      <c r="EB24" s="359"/>
      <c r="EC24" s="359"/>
      <c r="ED24" s="359"/>
      <c r="EE24" s="359"/>
      <c r="EF24" s="359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59"/>
      <c r="EZ24" s="359"/>
      <c r="FA24" s="359"/>
      <c r="FB24" s="359"/>
      <c r="FC24" s="359"/>
      <c r="FD24" s="359"/>
      <c r="FE24" s="359"/>
      <c r="FF24" s="359"/>
      <c r="FG24" s="415"/>
      <c r="FH24" s="415"/>
      <c r="FI24" s="415"/>
      <c r="FJ24" s="415"/>
      <c r="FK24" s="415"/>
      <c r="FL24" s="415"/>
      <c r="FM24" s="415"/>
      <c r="FN24" s="415"/>
      <c r="FO24" s="415"/>
      <c r="FP24" s="415"/>
      <c r="FQ24" s="415"/>
      <c r="FR24" s="415"/>
      <c r="FS24" s="415"/>
      <c r="FT24" s="415"/>
      <c r="FU24" s="415"/>
      <c r="FV24" s="415"/>
      <c r="FW24" s="415"/>
      <c r="FX24" s="415"/>
      <c r="FY24" s="415"/>
      <c r="FZ24" s="415"/>
      <c r="GA24" s="415"/>
      <c r="GB24" s="415"/>
      <c r="GC24" s="415"/>
      <c r="GD24" s="415"/>
      <c r="GE24" s="415"/>
      <c r="GF24" s="415"/>
      <c r="GG24" s="415"/>
      <c r="GH24" s="415"/>
      <c r="GI24" s="415"/>
      <c r="GJ24" s="415"/>
      <c r="GK24" s="415"/>
      <c r="GL24" s="415"/>
      <c r="GM24" s="415"/>
      <c r="GN24" s="415"/>
      <c r="GO24" s="415"/>
      <c r="GP24" s="415"/>
      <c r="GQ24" s="415"/>
      <c r="GR24" s="415"/>
      <c r="GS24" s="415"/>
      <c r="GT24" s="415"/>
      <c r="GU24" s="415"/>
      <c r="GV24" s="415"/>
      <c r="GW24" s="415"/>
      <c r="GX24" s="415"/>
      <c r="GY24" s="415"/>
      <c r="GZ24" s="415"/>
      <c r="HA24" s="415"/>
      <c r="HB24" s="415"/>
      <c r="HC24" s="415"/>
    </row>
    <row r="25" spans="1:211" ht="15" customHeight="1">
      <c r="A25" s="236" t="s">
        <v>375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236"/>
      <c r="AW25" s="236"/>
      <c r="AX25" s="236"/>
      <c r="AY25" s="447" t="s">
        <v>388</v>
      </c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 t="s">
        <v>375</v>
      </c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447"/>
      <c r="DO25" s="447"/>
      <c r="DP25" s="447"/>
      <c r="DQ25" s="447"/>
      <c r="DR25" s="447"/>
      <c r="DS25" s="447"/>
      <c r="DT25" s="447"/>
      <c r="DU25" s="447"/>
      <c r="DV25" s="447"/>
      <c r="DW25" s="447"/>
      <c r="DX25" s="447"/>
      <c r="DY25" s="447"/>
      <c r="DZ25" s="447"/>
      <c r="EA25" s="447"/>
      <c r="EB25" s="447"/>
      <c r="EC25" s="447"/>
      <c r="ED25" s="447"/>
      <c r="EE25" s="447"/>
      <c r="EF25" s="236"/>
      <c r="EG25" s="447" t="s">
        <v>389</v>
      </c>
      <c r="EH25" s="447"/>
      <c r="EI25" s="447"/>
      <c r="EJ25" s="447"/>
      <c r="EK25" s="447"/>
      <c r="EL25" s="447"/>
      <c r="EM25" s="447"/>
      <c r="EN25" s="447"/>
      <c r="EO25" s="447"/>
      <c r="EP25" s="447"/>
      <c r="EQ25" s="447"/>
      <c r="ER25" s="447"/>
      <c r="ES25" s="447"/>
      <c r="ET25" s="447"/>
      <c r="EU25" s="447"/>
      <c r="EV25" s="447"/>
      <c r="EW25" s="447"/>
      <c r="EX25" s="447"/>
      <c r="EY25" s="447"/>
      <c r="EZ25" s="447"/>
      <c r="FA25" s="447"/>
      <c r="FB25" s="447"/>
      <c r="FC25" s="447"/>
      <c r="FD25" s="447"/>
      <c r="FE25" s="447"/>
      <c r="FF25" s="447"/>
      <c r="FG25" s="415"/>
      <c r="FH25" s="415"/>
      <c r="FI25" s="415"/>
      <c r="FJ25" s="415"/>
      <c r="FK25" s="415"/>
      <c r="FL25" s="415"/>
      <c r="FM25" s="415"/>
      <c r="FN25" s="415"/>
      <c r="FO25" s="415"/>
      <c r="FP25" s="415"/>
      <c r="FQ25" s="415"/>
      <c r="FR25" s="415"/>
      <c r="FS25" s="415"/>
      <c r="FT25" s="415"/>
      <c r="FU25" s="415"/>
      <c r="FV25" s="415"/>
      <c r="FW25" s="415"/>
      <c r="FX25" s="415"/>
      <c r="FY25" s="415"/>
      <c r="FZ25" s="415"/>
      <c r="GA25" s="415"/>
      <c r="GB25" s="415"/>
      <c r="GC25" s="415"/>
      <c r="GD25" s="415"/>
      <c r="GE25" s="415"/>
      <c r="GF25" s="415"/>
      <c r="GG25" s="415"/>
      <c r="GH25" s="415"/>
      <c r="GI25" s="415"/>
      <c r="GJ25" s="415"/>
      <c r="GK25" s="415"/>
      <c r="GL25" s="415"/>
      <c r="GM25" s="415"/>
      <c r="GN25" s="415"/>
      <c r="GO25" s="415"/>
      <c r="GP25" s="415"/>
      <c r="GQ25" s="415"/>
      <c r="GR25" s="415"/>
      <c r="GS25" s="415"/>
      <c r="GT25" s="415"/>
      <c r="GU25" s="415"/>
      <c r="GV25" s="415"/>
      <c r="GW25" s="415"/>
      <c r="GX25" s="415"/>
      <c r="GY25" s="415"/>
      <c r="GZ25" s="415"/>
      <c r="HA25" s="415"/>
      <c r="HB25" s="415"/>
      <c r="HC25" s="415"/>
    </row>
    <row r="26" spans="1:211" ht="25.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448" t="s">
        <v>377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236"/>
      <c r="AW26" s="236"/>
      <c r="AX26" s="236"/>
      <c r="AY26" s="448" t="s">
        <v>378</v>
      </c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448" t="s">
        <v>377</v>
      </c>
      <c r="DO26" s="448"/>
      <c r="DP26" s="448"/>
      <c r="DQ26" s="448"/>
      <c r="DR26" s="448"/>
      <c r="DS26" s="448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8"/>
      <c r="EE26" s="448"/>
      <c r="EF26" s="236"/>
      <c r="EG26" s="448" t="s">
        <v>378</v>
      </c>
      <c r="EH26" s="448"/>
      <c r="EI26" s="448"/>
      <c r="EJ26" s="448"/>
      <c r="EK26" s="448"/>
      <c r="EL26" s="448"/>
      <c r="EM26" s="448"/>
      <c r="EN26" s="448"/>
      <c r="EO26" s="448"/>
      <c r="EP26" s="448"/>
      <c r="EQ26" s="448"/>
      <c r="ER26" s="448"/>
      <c r="ES26" s="448"/>
      <c r="ET26" s="448"/>
      <c r="EU26" s="448"/>
      <c r="EV26" s="448"/>
      <c r="EW26" s="448"/>
      <c r="EX26" s="448"/>
      <c r="EY26" s="448"/>
      <c r="EZ26" s="448"/>
      <c r="FA26" s="448"/>
      <c r="FB26" s="236"/>
      <c r="FC26" s="236"/>
      <c r="FD26" s="236"/>
      <c r="FE26" s="236"/>
      <c r="FF26" s="236"/>
      <c r="FG26" s="415"/>
      <c r="FH26" s="415"/>
      <c r="FI26" s="415"/>
      <c r="FJ26" s="415"/>
      <c r="FK26" s="415"/>
      <c r="FL26" s="415"/>
      <c r="FM26" s="415"/>
      <c r="FN26" s="415"/>
      <c r="FO26" s="415"/>
      <c r="FP26" s="415"/>
      <c r="FQ26" s="415"/>
      <c r="FR26" s="415"/>
      <c r="FS26" s="415"/>
      <c r="FT26" s="415"/>
      <c r="FU26" s="415"/>
      <c r="FV26" s="415"/>
      <c r="FW26" s="415"/>
      <c r="FX26" s="415"/>
      <c r="FY26" s="415"/>
      <c r="FZ26" s="415"/>
      <c r="GA26" s="415"/>
      <c r="GB26" s="415"/>
      <c r="GC26" s="415"/>
      <c r="GD26" s="415"/>
      <c r="GE26" s="415"/>
      <c r="GF26" s="415"/>
      <c r="GG26" s="415"/>
      <c r="GH26" s="415"/>
      <c r="GI26" s="415"/>
      <c r="GJ26" s="415"/>
      <c r="GK26" s="415"/>
      <c r="GL26" s="415"/>
      <c r="GM26" s="415"/>
      <c r="GN26" s="415"/>
      <c r="GO26" s="415"/>
      <c r="GP26" s="415"/>
      <c r="GQ26" s="415"/>
      <c r="GR26" s="415"/>
      <c r="GS26" s="415"/>
      <c r="GT26" s="415"/>
      <c r="GU26" s="415"/>
      <c r="GV26" s="415"/>
      <c r="GW26" s="415"/>
      <c r="GX26" s="415"/>
      <c r="GY26" s="415"/>
      <c r="GZ26" s="415"/>
      <c r="HA26" s="415"/>
      <c r="HB26" s="415"/>
      <c r="HC26" s="415"/>
    </row>
    <row r="27" spans="1:211" ht="15" customHeight="1">
      <c r="A27" s="236" t="s">
        <v>376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236"/>
      <c r="BE27" s="236"/>
      <c r="BF27" s="236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236"/>
      <c r="CJ27" s="236"/>
      <c r="CK27" s="236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7"/>
      <c r="EP27" s="447"/>
      <c r="EQ27" s="447"/>
      <c r="ER27" s="447"/>
      <c r="ES27" s="447"/>
      <c r="ET27" s="447"/>
      <c r="EU27" s="447"/>
      <c r="EV27" s="447"/>
      <c r="EW27" s="447"/>
      <c r="EX27" s="447"/>
      <c r="EY27" s="447"/>
      <c r="EZ27" s="447"/>
      <c r="FA27" s="447"/>
      <c r="FB27" s="236"/>
      <c r="FC27" s="236"/>
      <c r="FD27" s="236"/>
      <c r="FE27" s="236"/>
      <c r="FF27" s="236"/>
      <c r="FG27" s="415"/>
      <c r="FH27" s="415"/>
      <c r="FI27" s="415"/>
      <c r="FJ27" s="415"/>
      <c r="FK27" s="415"/>
      <c r="FL27" s="415"/>
      <c r="FM27" s="415"/>
      <c r="FN27" s="415"/>
      <c r="FO27" s="415"/>
      <c r="FP27" s="415"/>
      <c r="FQ27" s="415"/>
      <c r="FR27" s="415"/>
      <c r="FS27" s="415"/>
      <c r="FT27" s="415"/>
      <c r="FU27" s="415"/>
      <c r="FV27" s="415"/>
      <c r="FW27" s="415"/>
      <c r="FX27" s="415"/>
      <c r="FY27" s="415"/>
      <c r="FZ27" s="415"/>
      <c r="GA27" s="415"/>
      <c r="GB27" s="415"/>
      <c r="GC27" s="415"/>
      <c r="GD27" s="415"/>
      <c r="GE27" s="415"/>
      <c r="GF27" s="415"/>
      <c r="GG27" s="415"/>
      <c r="GH27" s="415"/>
      <c r="GI27" s="415"/>
      <c r="GJ27" s="415"/>
      <c r="GK27" s="415"/>
      <c r="GL27" s="415"/>
      <c r="GM27" s="415"/>
      <c r="GN27" s="415"/>
      <c r="GO27" s="415"/>
      <c r="GP27" s="415"/>
      <c r="GQ27" s="415"/>
      <c r="GR27" s="415"/>
      <c r="GS27" s="415"/>
      <c r="GT27" s="415"/>
      <c r="GU27" s="415"/>
      <c r="GV27" s="415"/>
      <c r="GW27" s="415"/>
      <c r="GX27" s="415"/>
      <c r="GY27" s="415"/>
      <c r="GZ27" s="415"/>
      <c r="HA27" s="415"/>
      <c r="HB27" s="415"/>
      <c r="HC27" s="415"/>
    </row>
    <row r="28" spans="1:211" ht="1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448" t="s">
        <v>377</v>
      </c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236"/>
      <c r="BE28" s="236"/>
      <c r="BF28" s="236"/>
      <c r="BG28" s="448" t="s">
        <v>378</v>
      </c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236"/>
      <c r="CJ28" s="236"/>
      <c r="CK28" s="236"/>
      <c r="CL28" s="448" t="s">
        <v>379</v>
      </c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8"/>
      <c r="DM28" s="448"/>
      <c r="DN28" s="448"/>
      <c r="DO28" s="448"/>
      <c r="DP28" s="448"/>
      <c r="DQ28" s="448"/>
      <c r="DR28" s="448"/>
      <c r="DS28" s="448"/>
      <c r="DT28" s="448"/>
      <c r="DU28" s="448"/>
      <c r="DV28" s="448"/>
      <c r="DW28" s="448"/>
      <c r="DX28" s="448"/>
      <c r="DY28" s="448"/>
      <c r="DZ28" s="448"/>
      <c r="EA28" s="448"/>
      <c r="EB28" s="448"/>
      <c r="EC28" s="448"/>
      <c r="ED28" s="448"/>
      <c r="EE28" s="448"/>
      <c r="EF28" s="448"/>
      <c r="EG28" s="448"/>
      <c r="EH28" s="448"/>
      <c r="EI28" s="448"/>
      <c r="EJ28" s="448"/>
      <c r="EK28" s="448"/>
      <c r="EL28" s="448"/>
      <c r="EM28" s="448"/>
      <c r="EN28" s="448"/>
      <c r="EO28" s="448"/>
      <c r="EP28" s="448"/>
      <c r="EQ28" s="448"/>
      <c r="ER28" s="448"/>
      <c r="ES28" s="448"/>
      <c r="ET28" s="448"/>
      <c r="EU28" s="448"/>
      <c r="EV28" s="448"/>
      <c r="EW28" s="448"/>
      <c r="EX28" s="448"/>
      <c r="EY28" s="448"/>
      <c r="EZ28" s="448"/>
      <c r="FA28" s="448"/>
      <c r="FB28" s="236"/>
      <c r="FC28" s="236"/>
      <c r="FD28" s="236"/>
      <c r="FE28" s="236"/>
      <c r="FF28" s="236"/>
      <c r="FG28" s="415"/>
      <c r="FH28" s="415"/>
      <c r="FI28" s="415"/>
      <c r="FJ28" s="415"/>
      <c r="FK28" s="415"/>
      <c r="FL28" s="415"/>
      <c r="FM28" s="415"/>
      <c r="FN28" s="415"/>
      <c r="FO28" s="415"/>
      <c r="FP28" s="415"/>
      <c r="FQ28" s="415"/>
      <c r="FR28" s="415"/>
      <c r="FS28" s="415"/>
      <c r="FT28" s="415"/>
      <c r="FU28" s="415"/>
      <c r="FV28" s="415"/>
      <c r="FW28" s="415"/>
      <c r="FX28" s="415"/>
      <c r="FY28" s="415"/>
      <c r="FZ28" s="415"/>
      <c r="GA28" s="415"/>
      <c r="GB28" s="415"/>
      <c r="GC28" s="415"/>
      <c r="GD28" s="415"/>
      <c r="GE28" s="415"/>
      <c r="GF28" s="415"/>
      <c r="GG28" s="415"/>
      <c r="GH28" s="415"/>
      <c r="GI28" s="415"/>
      <c r="GJ28" s="415"/>
      <c r="GK28" s="415"/>
      <c r="GL28" s="415"/>
      <c r="GM28" s="415"/>
      <c r="GN28" s="415"/>
      <c r="GO28" s="415"/>
      <c r="GP28" s="415"/>
      <c r="GQ28" s="415"/>
      <c r="GR28" s="415"/>
      <c r="GS28" s="415"/>
      <c r="GT28" s="415"/>
      <c r="GU28" s="415"/>
      <c r="GV28" s="415"/>
      <c r="GW28" s="415"/>
      <c r="GX28" s="415"/>
      <c r="GY28" s="415"/>
      <c r="GZ28" s="415"/>
      <c r="HA28" s="415"/>
      <c r="HB28" s="415"/>
      <c r="HC28" s="415"/>
    </row>
    <row r="29" spans="1:211" ht="15" customHeight="1"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449"/>
      <c r="DE29" s="449"/>
      <c r="DF29" s="449"/>
      <c r="DG29" s="449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G29" s="415"/>
      <c r="FH29" s="415"/>
      <c r="FI29" s="415"/>
      <c r="FJ29" s="415"/>
      <c r="FK29" s="415"/>
      <c r="FL29" s="415"/>
      <c r="FM29" s="415"/>
      <c r="FN29" s="415"/>
      <c r="FO29" s="415"/>
      <c r="FP29" s="415"/>
      <c r="FQ29" s="415"/>
      <c r="FR29" s="415"/>
      <c r="FS29" s="415"/>
      <c r="FT29" s="415"/>
      <c r="FU29" s="415"/>
      <c r="FV29" s="415"/>
      <c r="FW29" s="415"/>
      <c r="FX29" s="415"/>
      <c r="FY29" s="415"/>
      <c r="FZ29" s="415"/>
      <c r="GA29" s="415"/>
      <c r="GB29" s="415"/>
      <c r="GC29" s="415"/>
      <c r="GD29" s="415"/>
      <c r="GE29" s="415"/>
      <c r="GF29" s="415"/>
      <c r="GG29" s="415"/>
      <c r="GH29" s="415"/>
      <c r="GI29" s="415"/>
      <c r="GJ29" s="415"/>
      <c r="GK29" s="415"/>
      <c r="GL29" s="415"/>
      <c r="GM29" s="415"/>
      <c r="GN29" s="415"/>
      <c r="GO29" s="415"/>
      <c r="GP29" s="415"/>
      <c r="GQ29" s="415"/>
      <c r="GR29" s="415"/>
      <c r="GS29" s="415"/>
      <c r="GT29" s="415"/>
      <c r="GU29" s="415"/>
      <c r="GV29" s="415"/>
      <c r="GW29" s="415"/>
      <c r="GX29" s="415"/>
      <c r="GY29" s="415"/>
      <c r="GZ29" s="415"/>
      <c r="HA29" s="415"/>
      <c r="HB29" s="415"/>
      <c r="HC29" s="415"/>
    </row>
    <row r="30" spans="1:211" ht="15" customHeight="1">
      <c r="FG30" s="415"/>
      <c r="FH30" s="415"/>
      <c r="FI30" s="415"/>
      <c r="FJ30" s="415"/>
      <c r="FK30" s="415"/>
      <c r="FL30" s="415"/>
      <c r="FM30" s="415"/>
      <c r="FN30" s="415"/>
      <c r="FO30" s="415"/>
      <c r="FP30" s="415"/>
      <c r="FQ30" s="415"/>
      <c r="FR30" s="415"/>
      <c r="FS30" s="415"/>
      <c r="FT30" s="415"/>
      <c r="FU30" s="415"/>
      <c r="FV30" s="415"/>
      <c r="FW30" s="415"/>
      <c r="FX30" s="415"/>
      <c r="FY30" s="415"/>
      <c r="FZ30" s="415"/>
      <c r="GA30" s="415"/>
      <c r="GB30" s="415"/>
      <c r="GC30" s="415"/>
      <c r="GD30" s="415"/>
      <c r="GE30" s="415"/>
      <c r="GF30" s="415"/>
      <c r="GG30" s="415"/>
      <c r="GH30" s="415"/>
      <c r="GI30" s="415"/>
      <c r="GJ30" s="415"/>
      <c r="GK30" s="415"/>
      <c r="GL30" s="415"/>
      <c r="GM30" s="415"/>
      <c r="GN30" s="415"/>
      <c r="GO30" s="415"/>
      <c r="GP30" s="415"/>
      <c r="GQ30" s="415"/>
      <c r="GR30" s="415"/>
      <c r="GS30" s="415"/>
      <c r="GT30" s="415"/>
      <c r="GU30" s="415"/>
      <c r="GV30" s="415"/>
      <c r="GW30" s="415"/>
      <c r="GX30" s="415"/>
      <c r="GY30" s="415"/>
      <c r="GZ30" s="415"/>
      <c r="HA30" s="415"/>
      <c r="HB30" s="415"/>
      <c r="HC30" s="415"/>
    </row>
    <row r="31" spans="1:211" ht="15" customHeight="1">
      <c r="FG31" s="415"/>
      <c r="FH31" s="415"/>
      <c r="FI31" s="415"/>
      <c r="FJ31" s="415"/>
      <c r="FK31" s="415"/>
      <c r="FL31" s="415"/>
      <c r="FM31" s="415"/>
      <c r="FN31" s="415"/>
      <c r="FO31" s="415"/>
      <c r="FP31" s="415"/>
      <c r="FQ31" s="415"/>
      <c r="FR31" s="415"/>
      <c r="FS31" s="415"/>
      <c r="FT31" s="415"/>
      <c r="FU31" s="415"/>
      <c r="FV31" s="415"/>
      <c r="FW31" s="415"/>
      <c r="FX31" s="415"/>
      <c r="FY31" s="415"/>
      <c r="FZ31" s="415"/>
      <c r="GA31" s="415"/>
      <c r="GB31" s="415"/>
      <c r="GC31" s="415"/>
      <c r="GD31" s="415"/>
      <c r="GE31" s="415"/>
      <c r="GF31" s="415"/>
      <c r="GG31" s="415"/>
      <c r="GH31" s="415"/>
      <c r="GI31" s="415"/>
      <c r="GJ31" s="415"/>
      <c r="GK31" s="415"/>
      <c r="GL31" s="415"/>
      <c r="GM31" s="415"/>
      <c r="GN31" s="415"/>
      <c r="GO31" s="415"/>
      <c r="GP31" s="415"/>
      <c r="GQ31" s="415"/>
      <c r="GR31" s="415"/>
      <c r="GS31" s="415"/>
      <c r="GT31" s="415"/>
      <c r="GU31" s="415"/>
      <c r="GV31" s="415"/>
      <c r="GW31" s="415"/>
      <c r="GX31" s="415"/>
      <c r="GY31" s="415"/>
      <c r="GZ31" s="415"/>
      <c r="HA31" s="415"/>
      <c r="HB31" s="415"/>
      <c r="HC31" s="415"/>
    </row>
    <row r="32" spans="1:211" ht="15" customHeight="1">
      <c r="FG32" s="415"/>
      <c r="FH32" s="415"/>
      <c r="FI32" s="415"/>
      <c r="FJ32" s="415"/>
      <c r="FK32" s="415"/>
      <c r="FL32" s="415"/>
      <c r="FM32" s="415"/>
      <c r="FN32" s="415"/>
      <c r="FO32" s="415"/>
      <c r="FP32" s="415"/>
      <c r="FQ32" s="415"/>
      <c r="FR32" s="415"/>
      <c r="FS32" s="415"/>
      <c r="FT32" s="415"/>
      <c r="FU32" s="415"/>
      <c r="FV32" s="415"/>
      <c r="FW32" s="415"/>
      <c r="FX32" s="415"/>
      <c r="FY32" s="415"/>
      <c r="FZ32" s="415"/>
      <c r="GA32" s="415"/>
      <c r="GB32" s="415"/>
      <c r="GC32" s="415"/>
      <c r="GD32" s="415"/>
      <c r="GE32" s="415"/>
      <c r="GF32" s="415"/>
      <c r="GG32" s="415"/>
      <c r="GH32" s="415"/>
      <c r="GI32" s="415"/>
      <c r="GJ32" s="415"/>
      <c r="GK32" s="415"/>
      <c r="GL32" s="415"/>
      <c r="GM32" s="415"/>
      <c r="GN32" s="415"/>
      <c r="GO32" s="415"/>
      <c r="GP32" s="415"/>
      <c r="GQ32" s="415"/>
      <c r="GR32" s="415"/>
      <c r="GS32" s="415"/>
      <c r="GT32" s="415"/>
      <c r="GU32" s="415"/>
      <c r="GV32" s="415"/>
      <c r="GW32" s="415"/>
      <c r="GX32" s="415"/>
      <c r="GY32" s="415"/>
      <c r="GZ32" s="415"/>
      <c r="HA32" s="415"/>
      <c r="HB32" s="415"/>
      <c r="HC32" s="415"/>
    </row>
    <row r="33" spans="163:211" ht="15" customHeight="1"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</row>
    <row r="34" spans="163:211" ht="15" customHeight="1">
      <c r="FG34" s="415"/>
      <c r="FH34" s="415"/>
      <c r="FI34" s="415"/>
      <c r="FJ34" s="415"/>
      <c r="FK34" s="415"/>
      <c r="FL34" s="415"/>
      <c r="FM34" s="415"/>
      <c r="FN34" s="415"/>
      <c r="FO34" s="415"/>
      <c r="FP34" s="415"/>
      <c r="FQ34" s="415"/>
      <c r="FR34" s="415"/>
      <c r="FS34" s="415"/>
      <c r="FT34" s="415"/>
      <c r="FU34" s="415"/>
      <c r="FV34" s="415"/>
      <c r="FW34" s="415"/>
      <c r="FX34" s="415"/>
      <c r="FY34" s="415"/>
      <c r="FZ34" s="415"/>
      <c r="GA34" s="415"/>
      <c r="GB34" s="415"/>
      <c r="GC34" s="415"/>
      <c r="GD34" s="415"/>
      <c r="GE34" s="415"/>
      <c r="GF34" s="415"/>
      <c r="GG34" s="415"/>
      <c r="GH34" s="415"/>
      <c r="GI34" s="415"/>
      <c r="GJ34" s="415"/>
      <c r="GK34" s="415"/>
      <c r="GL34" s="415"/>
      <c r="GM34" s="415"/>
      <c r="GN34" s="415"/>
      <c r="GO34" s="415"/>
      <c r="GP34" s="415"/>
      <c r="GQ34" s="415"/>
      <c r="GR34" s="415"/>
      <c r="GS34" s="415"/>
      <c r="GT34" s="415"/>
      <c r="GU34" s="415"/>
      <c r="GV34" s="415"/>
      <c r="GW34" s="415"/>
      <c r="GX34" s="415"/>
      <c r="GY34" s="415"/>
      <c r="GZ34" s="415"/>
      <c r="HA34" s="415"/>
      <c r="HB34" s="415"/>
      <c r="HC34" s="415"/>
    </row>
    <row r="35" spans="163:211" ht="15" customHeight="1">
      <c r="FG35" s="415"/>
      <c r="FH35" s="415"/>
      <c r="FI35" s="415"/>
      <c r="FJ35" s="415"/>
      <c r="FK35" s="415"/>
      <c r="FL35" s="415"/>
      <c r="FM35" s="415"/>
      <c r="FN35" s="415"/>
      <c r="FO35" s="415"/>
      <c r="FP35" s="415"/>
      <c r="FQ35" s="415"/>
      <c r="FR35" s="415"/>
      <c r="FS35" s="415"/>
      <c r="FT35" s="415"/>
      <c r="FU35" s="415"/>
      <c r="FV35" s="415"/>
      <c r="FW35" s="415"/>
      <c r="FX35" s="415"/>
      <c r="FY35" s="415"/>
      <c r="FZ35" s="415"/>
      <c r="GA35" s="415"/>
      <c r="GB35" s="415"/>
      <c r="GC35" s="415"/>
      <c r="GD35" s="415"/>
      <c r="GE35" s="415"/>
      <c r="GF35" s="415"/>
      <c r="GG35" s="415"/>
      <c r="GH35" s="415"/>
      <c r="GI35" s="415"/>
      <c r="GJ35" s="415"/>
      <c r="GK35" s="415"/>
      <c r="GL35" s="415"/>
      <c r="GM35" s="415"/>
      <c r="GN35" s="415"/>
      <c r="GO35" s="415"/>
      <c r="GP35" s="415"/>
      <c r="GQ35" s="415"/>
      <c r="GR35" s="415"/>
      <c r="GS35" s="415"/>
      <c r="GT35" s="415"/>
      <c r="GU35" s="415"/>
      <c r="GV35" s="415"/>
      <c r="GW35" s="415"/>
      <c r="GX35" s="415"/>
      <c r="GY35" s="415"/>
      <c r="GZ35" s="415"/>
      <c r="HA35" s="415"/>
      <c r="HB35" s="415"/>
      <c r="HC35" s="415"/>
    </row>
    <row r="36" spans="163:211" ht="15" customHeight="1">
      <c r="FG36" s="415"/>
      <c r="FH36" s="415"/>
      <c r="FI36" s="415"/>
      <c r="FJ36" s="415"/>
      <c r="FK36" s="415"/>
      <c r="FL36" s="415"/>
      <c r="FM36" s="415"/>
      <c r="FN36" s="415"/>
      <c r="FO36" s="415"/>
      <c r="FP36" s="415"/>
      <c r="FQ36" s="415"/>
      <c r="FR36" s="415"/>
      <c r="FS36" s="415"/>
      <c r="FT36" s="415"/>
      <c r="FU36" s="415"/>
      <c r="FV36" s="415"/>
      <c r="FW36" s="415"/>
      <c r="FX36" s="415"/>
      <c r="FY36" s="415"/>
      <c r="FZ36" s="415"/>
      <c r="GA36" s="415"/>
      <c r="GB36" s="415"/>
      <c r="GC36" s="415"/>
      <c r="GD36" s="415"/>
      <c r="GE36" s="415"/>
      <c r="GF36" s="415"/>
      <c r="GG36" s="415"/>
      <c r="GH36" s="415"/>
      <c r="GI36" s="415"/>
      <c r="GJ36" s="415"/>
      <c r="GK36" s="415"/>
      <c r="GL36" s="415"/>
      <c r="GM36" s="415"/>
      <c r="GN36" s="415"/>
      <c r="GO36" s="415"/>
      <c r="GP36" s="415"/>
      <c r="GQ36" s="415"/>
      <c r="GR36" s="415"/>
      <c r="GS36" s="415"/>
      <c r="GT36" s="415"/>
      <c r="GU36" s="415"/>
      <c r="GV36" s="415"/>
      <c r="GW36" s="415"/>
      <c r="GX36" s="415"/>
      <c r="GY36" s="415"/>
      <c r="GZ36" s="415"/>
      <c r="HA36" s="415"/>
      <c r="HB36" s="415"/>
      <c r="HC36" s="415"/>
    </row>
    <row r="37" spans="163:211" ht="15" customHeight="1">
      <c r="FG37" s="415"/>
      <c r="FH37" s="415"/>
      <c r="FI37" s="415"/>
      <c r="FJ37" s="415"/>
      <c r="FK37" s="415"/>
      <c r="FL37" s="415"/>
      <c r="FM37" s="415"/>
      <c r="FN37" s="415"/>
      <c r="FO37" s="415"/>
      <c r="FP37" s="415"/>
      <c r="FQ37" s="415"/>
      <c r="FR37" s="415"/>
      <c r="FS37" s="415"/>
      <c r="FT37" s="415"/>
      <c r="FU37" s="415"/>
      <c r="FV37" s="415"/>
      <c r="FW37" s="415"/>
      <c r="FX37" s="415"/>
      <c r="FY37" s="415"/>
      <c r="FZ37" s="415"/>
      <c r="GA37" s="415"/>
      <c r="GB37" s="415"/>
      <c r="GC37" s="415"/>
      <c r="GD37" s="415"/>
      <c r="GE37" s="415"/>
      <c r="GF37" s="415"/>
      <c r="GG37" s="415"/>
      <c r="GH37" s="415"/>
      <c r="GI37" s="415"/>
      <c r="GJ37" s="415"/>
      <c r="GK37" s="415"/>
      <c r="GL37" s="415"/>
      <c r="GM37" s="415"/>
      <c r="GN37" s="415"/>
      <c r="GO37" s="415"/>
      <c r="GP37" s="415"/>
      <c r="GQ37" s="415"/>
      <c r="GR37" s="415"/>
      <c r="GS37" s="415"/>
      <c r="GT37" s="415"/>
      <c r="GU37" s="415"/>
      <c r="GV37" s="415"/>
      <c r="GW37" s="415"/>
      <c r="GX37" s="415"/>
      <c r="GY37" s="415"/>
      <c r="GZ37" s="415"/>
      <c r="HA37" s="415"/>
      <c r="HB37" s="415"/>
      <c r="HC37" s="415"/>
    </row>
    <row r="38" spans="163:211" ht="15" customHeight="1">
      <c r="FG38" s="415"/>
      <c r="FH38" s="415"/>
      <c r="FI38" s="415"/>
      <c r="FJ38" s="415"/>
      <c r="FK38" s="415"/>
      <c r="FL38" s="415"/>
      <c r="FM38" s="415"/>
      <c r="FN38" s="415"/>
      <c r="FO38" s="415"/>
      <c r="FP38" s="415"/>
      <c r="FQ38" s="415"/>
      <c r="FR38" s="415"/>
      <c r="FS38" s="415"/>
      <c r="FT38" s="415"/>
      <c r="FU38" s="415"/>
      <c r="FV38" s="415"/>
      <c r="FW38" s="415"/>
      <c r="FX38" s="415"/>
      <c r="FY38" s="415"/>
      <c r="FZ38" s="415"/>
      <c r="GA38" s="415"/>
      <c r="GB38" s="415"/>
      <c r="GC38" s="415"/>
      <c r="GD38" s="415"/>
      <c r="GE38" s="415"/>
      <c r="GF38" s="415"/>
      <c r="GG38" s="415"/>
      <c r="GH38" s="415"/>
      <c r="GI38" s="415"/>
      <c r="GJ38" s="415"/>
      <c r="GK38" s="415"/>
      <c r="GL38" s="415"/>
      <c r="GM38" s="415"/>
      <c r="GN38" s="415"/>
      <c r="GO38" s="415"/>
      <c r="GP38" s="415"/>
      <c r="GQ38" s="415"/>
      <c r="GR38" s="415"/>
      <c r="GS38" s="415"/>
      <c r="GT38" s="415"/>
      <c r="GU38" s="415"/>
      <c r="GV38" s="415"/>
      <c r="GW38" s="415"/>
      <c r="GX38" s="415"/>
      <c r="GY38" s="415"/>
      <c r="GZ38" s="415"/>
      <c r="HA38" s="415"/>
      <c r="HB38" s="415"/>
      <c r="HC38" s="415"/>
    </row>
    <row r="39" spans="163:211" ht="15" customHeight="1">
      <c r="FG39" s="415"/>
      <c r="FH39" s="415"/>
      <c r="FI39" s="415"/>
      <c r="FJ39" s="415"/>
      <c r="FK39" s="415"/>
      <c r="FL39" s="415"/>
      <c r="FM39" s="415"/>
      <c r="FN39" s="415"/>
      <c r="FO39" s="415"/>
      <c r="FP39" s="415"/>
      <c r="FQ39" s="415"/>
      <c r="FR39" s="415"/>
      <c r="FS39" s="415"/>
      <c r="FT39" s="415"/>
      <c r="FU39" s="415"/>
      <c r="FV39" s="415"/>
      <c r="FW39" s="415"/>
      <c r="FX39" s="415"/>
      <c r="FY39" s="415"/>
      <c r="FZ39" s="415"/>
      <c r="GA39" s="415"/>
      <c r="GB39" s="415"/>
      <c r="GC39" s="415"/>
      <c r="GD39" s="415"/>
      <c r="GE39" s="415"/>
      <c r="GF39" s="415"/>
      <c r="GG39" s="415"/>
      <c r="GH39" s="415"/>
      <c r="GI39" s="415"/>
      <c r="GJ39" s="415"/>
      <c r="GK39" s="415"/>
      <c r="GL39" s="415"/>
      <c r="GM39" s="415"/>
      <c r="GN39" s="415"/>
      <c r="GO39" s="415"/>
      <c r="GP39" s="415"/>
      <c r="GQ39" s="415"/>
      <c r="GR39" s="415"/>
      <c r="GS39" s="415"/>
      <c r="GT39" s="415"/>
      <c r="GU39" s="415"/>
      <c r="GV39" s="415"/>
      <c r="GW39" s="415"/>
      <c r="GX39" s="415"/>
      <c r="GY39" s="415"/>
      <c r="GZ39" s="415"/>
      <c r="HA39" s="415"/>
      <c r="HB39" s="415"/>
      <c r="HC39" s="415"/>
    </row>
    <row r="40" spans="163:211" ht="15" customHeight="1">
      <c r="FG40" s="415"/>
      <c r="FH40" s="415"/>
      <c r="FI40" s="415"/>
      <c r="FJ40" s="415"/>
      <c r="FK40" s="415"/>
      <c r="FL40" s="415"/>
      <c r="FM40" s="415"/>
      <c r="FN40" s="415"/>
      <c r="FO40" s="415"/>
      <c r="FP40" s="415"/>
      <c r="FQ40" s="415"/>
      <c r="FR40" s="415"/>
      <c r="FS40" s="415"/>
      <c r="FT40" s="415"/>
      <c r="FU40" s="415"/>
      <c r="FV40" s="415"/>
      <c r="FW40" s="415"/>
      <c r="FX40" s="415"/>
      <c r="FY40" s="415"/>
      <c r="FZ40" s="415"/>
      <c r="GA40" s="415"/>
      <c r="GB40" s="415"/>
      <c r="GC40" s="415"/>
      <c r="GD40" s="415"/>
      <c r="GE40" s="415"/>
      <c r="GF40" s="415"/>
      <c r="GG40" s="415"/>
      <c r="GH40" s="415"/>
      <c r="GI40" s="415"/>
      <c r="GJ40" s="415"/>
      <c r="GK40" s="415"/>
      <c r="GL40" s="415"/>
      <c r="GM40" s="415"/>
      <c r="GN40" s="415"/>
      <c r="GO40" s="415"/>
      <c r="GP40" s="415"/>
      <c r="GQ40" s="415"/>
      <c r="GR40" s="415"/>
      <c r="GS40" s="415"/>
      <c r="GT40" s="415"/>
      <c r="GU40" s="415"/>
      <c r="GV40" s="415"/>
      <c r="GW40" s="415"/>
      <c r="GX40" s="415"/>
      <c r="GY40" s="415"/>
      <c r="GZ40" s="415"/>
      <c r="HA40" s="415"/>
      <c r="HB40" s="415"/>
      <c r="HC40" s="415"/>
    </row>
    <row r="41" spans="163:211" ht="15" customHeight="1"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</row>
    <row r="42" spans="163:211" ht="15" customHeight="1"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</row>
    <row r="43" spans="163:211" ht="15" customHeight="1">
      <c r="FG43" s="415"/>
      <c r="FH43" s="415"/>
      <c r="FI43" s="415"/>
      <c r="FJ43" s="415"/>
      <c r="FK43" s="415"/>
      <c r="FL43" s="415"/>
      <c r="FM43" s="415"/>
      <c r="FN43" s="415"/>
      <c r="FO43" s="415"/>
      <c r="FP43" s="415"/>
      <c r="FQ43" s="415"/>
      <c r="FR43" s="415"/>
      <c r="FS43" s="415"/>
      <c r="FT43" s="415"/>
      <c r="FU43" s="415"/>
      <c r="FV43" s="415"/>
      <c r="FW43" s="415"/>
      <c r="FX43" s="415"/>
      <c r="FY43" s="415"/>
      <c r="FZ43" s="415"/>
      <c r="GA43" s="415"/>
      <c r="GB43" s="415"/>
      <c r="GC43" s="415"/>
      <c r="GD43" s="415"/>
      <c r="GE43" s="415"/>
      <c r="GF43" s="415"/>
      <c r="GG43" s="415"/>
      <c r="GH43" s="415"/>
      <c r="GI43" s="415"/>
      <c r="GJ43" s="415"/>
      <c r="GK43" s="415"/>
      <c r="GL43" s="415"/>
      <c r="GM43" s="415"/>
      <c r="GN43" s="415"/>
      <c r="GO43" s="415"/>
      <c r="GP43" s="415"/>
      <c r="GQ43" s="415"/>
      <c r="GR43" s="415"/>
      <c r="GS43" s="415"/>
      <c r="GT43" s="415"/>
      <c r="GU43" s="415"/>
      <c r="GV43" s="415"/>
      <c r="GW43" s="415"/>
      <c r="GX43" s="415"/>
      <c r="GY43" s="415"/>
      <c r="GZ43" s="415"/>
      <c r="HA43" s="415"/>
      <c r="HB43" s="415"/>
      <c r="HC43" s="415"/>
    </row>
    <row r="44" spans="163:211" ht="15" customHeight="1">
      <c r="FG44" s="415"/>
      <c r="FH44" s="415"/>
      <c r="FI44" s="415"/>
      <c r="FJ44" s="415"/>
      <c r="FK44" s="415"/>
      <c r="FL44" s="415"/>
      <c r="FM44" s="415"/>
      <c r="FN44" s="415"/>
      <c r="FO44" s="415"/>
      <c r="FP44" s="415"/>
      <c r="FQ44" s="415"/>
      <c r="FR44" s="415"/>
      <c r="FS44" s="415"/>
      <c r="FT44" s="415"/>
      <c r="FU44" s="415"/>
      <c r="FV44" s="415"/>
      <c r="FW44" s="415"/>
      <c r="FX44" s="415"/>
      <c r="FY44" s="415"/>
      <c r="FZ44" s="415"/>
      <c r="GA44" s="415"/>
      <c r="GB44" s="415"/>
      <c r="GC44" s="415"/>
      <c r="GD44" s="415"/>
      <c r="GE44" s="415"/>
      <c r="GF44" s="415"/>
      <c r="GG44" s="415"/>
      <c r="GH44" s="415"/>
      <c r="GI44" s="415"/>
      <c r="GJ44" s="415"/>
      <c r="GK44" s="415"/>
      <c r="GL44" s="415"/>
      <c r="GM44" s="415"/>
      <c r="GN44" s="415"/>
      <c r="GO44" s="415"/>
      <c r="GP44" s="415"/>
      <c r="GQ44" s="415"/>
      <c r="GR44" s="415"/>
      <c r="GS44" s="415"/>
      <c r="GT44" s="415"/>
      <c r="GU44" s="415"/>
      <c r="GV44" s="415"/>
      <c r="GW44" s="415"/>
      <c r="GX44" s="415"/>
      <c r="GY44" s="415"/>
      <c r="GZ44" s="415"/>
      <c r="HA44" s="415"/>
      <c r="HB44" s="415"/>
      <c r="HC44" s="415"/>
    </row>
    <row r="45" spans="163:211" ht="15" customHeight="1">
      <c r="FG45" s="415"/>
      <c r="FH45" s="415"/>
      <c r="FI45" s="415"/>
      <c r="FJ45" s="415"/>
      <c r="FK45" s="415"/>
      <c r="FL45" s="415"/>
      <c r="FM45" s="415"/>
      <c r="FN45" s="415"/>
      <c r="FO45" s="415"/>
      <c r="FP45" s="415"/>
      <c r="FQ45" s="415"/>
      <c r="FR45" s="415"/>
      <c r="FS45" s="415"/>
      <c r="FT45" s="415"/>
      <c r="FU45" s="415"/>
      <c r="FV45" s="415"/>
      <c r="FW45" s="415"/>
      <c r="FX45" s="415"/>
      <c r="FY45" s="415"/>
      <c r="FZ45" s="415"/>
      <c r="GA45" s="415"/>
      <c r="GB45" s="415"/>
      <c r="GC45" s="415"/>
      <c r="GD45" s="415"/>
      <c r="GE45" s="415"/>
      <c r="GF45" s="415"/>
      <c r="GG45" s="415"/>
      <c r="GH45" s="415"/>
      <c r="GI45" s="415"/>
      <c r="GJ45" s="415"/>
      <c r="GK45" s="415"/>
      <c r="GL45" s="415"/>
      <c r="GM45" s="415"/>
      <c r="GN45" s="415"/>
      <c r="GO45" s="415"/>
      <c r="GP45" s="415"/>
      <c r="GQ45" s="415"/>
      <c r="GR45" s="415"/>
      <c r="GS45" s="415"/>
      <c r="GT45" s="415"/>
      <c r="GU45" s="415"/>
      <c r="GV45" s="415"/>
      <c r="GW45" s="415"/>
      <c r="GX45" s="415"/>
      <c r="GY45" s="415"/>
      <c r="GZ45" s="415"/>
      <c r="HA45" s="415"/>
      <c r="HB45" s="415"/>
      <c r="HC45" s="415"/>
    </row>
    <row r="46" spans="163:211" ht="15" customHeight="1">
      <c r="FG46" s="415"/>
      <c r="FH46" s="415"/>
      <c r="FI46" s="415"/>
      <c r="FJ46" s="415"/>
      <c r="FK46" s="415"/>
      <c r="FL46" s="415"/>
      <c r="FM46" s="415"/>
      <c r="FN46" s="415"/>
      <c r="FO46" s="415"/>
      <c r="FP46" s="415"/>
      <c r="FQ46" s="415"/>
      <c r="FR46" s="415"/>
      <c r="FS46" s="415"/>
      <c r="FT46" s="415"/>
      <c r="FU46" s="415"/>
      <c r="FV46" s="415"/>
      <c r="FW46" s="415"/>
      <c r="FX46" s="415"/>
      <c r="FY46" s="415"/>
      <c r="FZ46" s="415"/>
      <c r="GA46" s="415"/>
      <c r="GB46" s="415"/>
      <c r="GC46" s="415"/>
      <c r="GD46" s="415"/>
      <c r="GE46" s="415"/>
      <c r="GF46" s="415"/>
      <c r="GG46" s="415"/>
      <c r="GH46" s="415"/>
      <c r="GI46" s="415"/>
      <c r="GJ46" s="415"/>
      <c r="GK46" s="415"/>
      <c r="GL46" s="415"/>
      <c r="GM46" s="415"/>
      <c r="GN46" s="415"/>
      <c r="GO46" s="415"/>
      <c r="GP46" s="415"/>
      <c r="GQ46" s="415"/>
      <c r="GR46" s="415"/>
      <c r="GS46" s="415"/>
      <c r="GT46" s="415"/>
      <c r="GU46" s="415"/>
      <c r="GV46" s="415"/>
      <c r="GW46" s="415"/>
      <c r="GX46" s="415"/>
      <c r="GY46" s="415"/>
      <c r="GZ46" s="415"/>
      <c r="HA46" s="415"/>
      <c r="HB46" s="415"/>
      <c r="HC46" s="415"/>
    </row>
    <row r="47" spans="163:211" ht="15" customHeight="1">
      <c r="FG47" s="415"/>
      <c r="FH47" s="415"/>
      <c r="FI47" s="415"/>
      <c r="FJ47" s="415"/>
      <c r="FK47" s="415"/>
      <c r="FL47" s="415"/>
      <c r="FM47" s="415"/>
      <c r="FN47" s="415"/>
      <c r="FO47" s="415"/>
      <c r="FP47" s="415"/>
      <c r="FQ47" s="415"/>
      <c r="FR47" s="415"/>
      <c r="FS47" s="415"/>
      <c r="FT47" s="415"/>
      <c r="FU47" s="415"/>
      <c r="FV47" s="415"/>
      <c r="FW47" s="415"/>
      <c r="FX47" s="415"/>
      <c r="FY47" s="415"/>
      <c r="FZ47" s="415"/>
      <c r="GA47" s="415"/>
      <c r="GB47" s="415"/>
      <c r="GC47" s="415"/>
      <c r="GD47" s="415"/>
      <c r="GE47" s="415"/>
      <c r="GF47" s="415"/>
      <c r="GG47" s="415"/>
      <c r="GH47" s="415"/>
      <c r="GI47" s="415"/>
      <c r="GJ47" s="415"/>
      <c r="GK47" s="415"/>
      <c r="GL47" s="415"/>
      <c r="GM47" s="415"/>
      <c r="GN47" s="415"/>
      <c r="GO47" s="415"/>
      <c r="GP47" s="415"/>
      <c r="GQ47" s="415"/>
      <c r="GR47" s="415"/>
      <c r="GS47" s="415"/>
      <c r="GT47" s="415"/>
      <c r="GU47" s="415"/>
      <c r="GV47" s="415"/>
      <c r="GW47" s="415"/>
      <c r="GX47" s="415"/>
      <c r="GY47" s="415"/>
      <c r="GZ47" s="415"/>
      <c r="HA47" s="415"/>
      <c r="HB47" s="415"/>
      <c r="HC47" s="415"/>
    </row>
    <row r="48" spans="163:211" ht="15" customHeight="1">
      <c r="FG48" s="415"/>
      <c r="FH48" s="415"/>
      <c r="FI48" s="415"/>
      <c r="FJ48" s="415"/>
      <c r="FK48" s="415"/>
      <c r="FL48" s="415"/>
      <c r="FM48" s="415"/>
      <c r="FN48" s="415"/>
      <c r="FO48" s="415"/>
      <c r="FP48" s="415"/>
      <c r="FQ48" s="415"/>
      <c r="FR48" s="415"/>
      <c r="FS48" s="415"/>
      <c r="FT48" s="415"/>
      <c r="FU48" s="415"/>
      <c r="FV48" s="415"/>
      <c r="FW48" s="415"/>
      <c r="FX48" s="415"/>
      <c r="FY48" s="415"/>
      <c r="FZ48" s="415"/>
      <c r="GA48" s="415"/>
      <c r="GB48" s="415"/>
      <c r="GC48" s="415"/>
      <c r="GD48" s="415"/>
      <c r="GE48" s="415"/>
      <c r="GF48" s="415"/>
      <c r="GG48" s="415"/>
      <c r="GH48" s="415"/>
      <c r="GI48" s="415"/>
      <c r="GJ48" s="415"/>
      <c r="GK48" s="415"/>
      <c r="GL48" s="415"/>
      <c r="GM48" s="415"/>
      <c r="GN48" s="415"/>
      <c r="GO48" s="415"/>
      <c r="GP48" s="415"/>
      <c r="GQ48" s="415"/>
      <c r="GR48" s="415"/>
      <c r="GS48" s="415"/>
      <c r="GT48" s="415"/>
      <c r="GU48" s="415"/>
      <c r="GV48" s="415"/>
      <c r="GW48" s="415"/>
      <c r="GX48" s="415"/>
      <c r="GY48" s="415"/>
      <c r="GZ48" s="415"/>
      <c r="HA48" s="415"/>
      <c r="HB48" s="415"/>
      <c r="HC48" s="415"/>
    </row>
    <row r="49" spans="163:211" ht="15" customHeight="1"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  <c r="FQ49" s="415"/>
      <c r="FR49" s="415"/>
      <c r="FS49" s="415"/>
      <c r="FT49" s="415"/>
      <c r="FU49" s="415"/>
      <c r="FV49" s="415"/>
      <c r="FW49" s="415"/>
      <c r="FX49" s="415"/>
      <c r="FY49" s="415"/>
      <c r="FZ49" s="415"/>
      <c r="GA49" s="415"/>
      <c r="GB49" s="415"/>
      <c r="GC49" s="415"/>
      <c r="GD49" s="415"/>
      <c r="GE49" s="415"/>
      <c r="GF49" s="415"/>
      <c r="GG49" s="415"/>
      <c r="GH49" s="415"/>
      <c r="GI49" s="415"/>
      <c r="GJ49" s="415"/>
      <c r="GK49" s="415"/>
      <c r="GL49" s="415"/>
      <c r="GM49" s="415"/>
      <c r="GN49" s="415"/>
      <c r="GO49" s="415"/>
      <c r="GP49" s="415"/>
      <c r="GQ49" s="415"/>
      <c r="GR49" s="415"/>
      <c r="GS49" s="415"/>
      <c r="GT49" s="415"/>
      <c r="GU49" s="415"/>
      <c r="GV49" s="415"/>
      <c r="GW49" s="415"/>
      <c r="GX49" s="415"/>
      <c r="GY49" s="415"/>
      <c r="GZ49" s="415"/>
      <c r="HA49" s="415"/>
      <c r="HB49" s="415"/>
      <c r="HC49" s="415"/>
    </row>
    <row r="50" spans="163:211" ht="15" customHeight="1">
      <c r="FG50" s="415"/>
      <c r="FH50" s="415"/>
      <c r="FI50" s="415"/>
      <c r="FJ50" s="415"/>
      <c r="FK50" s="415"/>
      <c r="FL50" s="415"/>
      <c r="FM50" s="415"/>
      <c r="FN50" s="415"/>
      <c r="FO50" s="415"/>
      <c r="FP50" s="415"/>
      <c r="FQ50" s="415"/>
      <c r="FR50" s="415"/>
      <c r="FS50" s="415"/>
      <c r="FT50" s="415"/>
      <c r="FU50" s="415"/>
      <c r="FV50" s="415"/>
      <c r="FW50" s="415"/>
      <c r="FX50" s="415"/>
      <c r="FY50" s="415"/>
      <c r="FZ50" s="415"/>
      <c r="GA50" s="415"/>
      <c r="GB50" s="415"/>
      <c r="GC50" s="415"/>
      <c r="GD50" s="415"/>
      <c r="GE50" s="415"/>
      <c r="GF50" s="415"/>
      <c r="GG50" s="415"/>
      <c r="GH50" s="415"/>
      <c r="GI50" s="415"/>
      <c r="GJ50" s="415"/>
      <c r="GK50" s="415"/>
      <c r="GL50" s="415"/>
      <c r="GM50" s="415"/>
      <c r="GN50" s="415"/>
      <c r="GO50" s="415"/>
      <c r="GP50" s="415"/>
      <c r="GQ50" s="415"/>
      <c r="GR50" s="415"/>
      <c r="GS50" s="415"/>
      <c r="GT50" s="415"/>
      <c r="GU50" s="415"/>
      <c r="GV50" s="415"/>
      <c r="GW50" s="415"/>
      <c r="GX50" s="415"/>
      <c r="GY50" s="415"/>
      <c r="GZ50" s="415"/>
      <c r="HA50" s="415"/>
      <c r="HB50" s="415"/>
      <c r="HC50" s="415"/>
    </row>
    <row r="51" spans="163:211" ht="15" customHeight="1">
      <c r="FG51" s="415"/>
      <c r="FH51" s="415"/>
      <c r="FI51" s="415"/>
      <c r="FJ51" s="415"/>
      <c r="FK51" s="415"/>
      <c r="FL51" s="415"/>
      <c r="FM51" s="415"/>
      <c r="FN51" s="415"/>
      <c r="FO51" s="415"/>
      <c r="FP51" s="415"/>
      <c r="FQ51" s="415"/>
      <c r="FR51" s="415"/>
      <c r="FS51" s="415"/>
      <c r="FT51" s="415"/>
      <c r="FU51" s="415"/>
      <c r="FV51" s="415"/>
      <c r="FW51" s="415"/>
      <c r="FX51" s="415"/>
      <c r="FY51" s="415"/>
      <c r="FZ51" s="415"/>
      <c r="GA51" s="415"/>
      <c r="GB51" s="415"/>
      <c r="GC51" s="415"/>
      <c r="GD51" s="415"/>
      <c r="GE51" s="415"/>
      <c r="GF51" s="415"/>
      <c r="GG51" s="415"/>
      <c r="GH51" s="415"/>
      <c r="GI51" s="415"/>
      <c r="GJ51" s="415"/>
      <c r="GK51" s="415"/>
      <c r="GL51" s="415"/>
      <c r="GM51" s="415"/>
      <c r="GN51" s="415"/>
      <c r="GO51" s="415"/>
      <c r="GP51" s="415"/>
      <c r="GQ51" s="415"/>
      <c r="GR51" s="415"/>
      <c r="GS51" s="415"/>
      <c r="GT51" s="415"/>
      <c r="GU51" s="415"/>
      <c r="GV51" s="415"/>
      <c r="GW51" s="415"/>
      <c r="GX51" s="415"/>
      <c r="GY51" s="415"/>
      <c r="GZ51" s="415"/>
      <c r="HA51" s="415"/>
      <c r="HB51" s="415"/>
      <c r="HC51" s="415"/>
    </row>
    <row r="52" spans="163:211" ht="15" customHeight="1">
      <c r="FG52" s="415"/>
      <c r="FH52" s="415"/>
      <c r="FI52" s="415"/>
      <c r="FJ52" s="415"/>
      <c r="FK52" s="415"/>
      <c r="FL52" s="415"/>
      <c r="FM52" s="415"/>
      <c r="FN52" s="415"/>
      <c r="FO52" s="415"/>
      <c r="FP52" s="415"/>
      <c r="FQ52" s="415"/>
      <c r="FR52" s="415"/>
      <c r="FS52" s="415"/>
      <c r="FT52" s="415"/>
      <c r="FU52" s="415"/>
      <c r="FV52" s="415"/>
      <c r="FW52" s="415"/>
      <c r="FX52" s="415"/>
      <c r="FY52" s="415"/>
      <c r="FZ52" s="415"/>
      <c r="GA52" s="415"/>
      <c r="GB52" s="415"/>
      <c r="GC52" s="415"/>
      <c r="GD52" s="415"/>
      <c r="GE52" s="415"/>
      <c r="GF52" s="415"/>
      <c r="GG52" s="415"/>
      <c r="GH52" s="415"/>
      <c r="GI52" s="415"/>
      <c r="GJ52" s="415"/>
      <c r="GK52" s="415"/>
      <c r="GL52" s="415"/>
      <c r="GM52" s="415"/>
      <c r="GN52" s="415"/>
      <c r="GO52" s="415"/>
      <c r="GP52" s="415"/>
      <c r="GQ52" s="415"/>
      <c r="GR52" s="415"/>
      <c r="GS52" s="415"/>
      <c r="GT52" s="415"/>
      <c r="GU52" s="415"/>
      <c r="GV52" s="415"/>
      <c r="GW52" s="415"/>
      <c r="GX52" s="415"/>
      <c r="GY52" s="415"/>
      <c r="GZ52" s="415"/>
      <c r="HA52" s="415"/>
      <c r="HB52" s="415"/>
      <c r="HC52" s="415"/>
    </row>
    <row r="53" spans="163:211" ht="15" customHeight="1">
      <c r="FG53" s="415"/>
      <c r="FH53" s="415"/>
      <c r="FI53" s="415"/>
      <c r="FJ53" s="415"/>
      <c r="FK53" s="415"/>
      <c r="FL53" s="415"/>
      <c r="FM53" s="415"/>
      <c r="FN53" s="415"/>
      <c r="FO53" s="415"/>
      <c r="FP53" s="415"/>
      <c r="FQ53" s="415"/>
      <c r="FR53" s="415"/>
      <c r="FS53" s="415"/>
      <c r="FT53" s="415"/>
      <c r="FU53" s="415"/>
      <c r="FV53" s="415"/>
      <c r="FW53" s="415"/>
      <c r="FX53" s="415"/>
      <c r="FY53" s="415"/>
      <c r="FZ53" s="415"/>
      <c r="GA53" s="415"/>
      <c r="GB53" s="415"/>
      <c r="GC53" s="415"/>
      <c r="GD53" s="415"/>
      <c r="GE53" s="415"/>
      <c r="GF53" s="415"/>
      <c r="GG53" s="415"/>
      <c r="GH53" s="415"/>
      <c r="GI53" s="415"/>
      <c r="GJ53" s="415"/>
      <c r="GK53" s="415"/>
      <c r="GL53" s="415"/>
      <c r="GM53" s="415"/>
      <c r="GN53" s="415"/>
      <c r="GO53" s="415"/>
      <c r="GP53" s="415"/>
      <c r="GQ53" s="415"/>
      <c r="GR53" s="415"/>
      <c r="GS53" s="415"/>
      <c r="GT53" s="415"/>
      <c r="GU53" s="415"/>
      <c r="GV53" s="415"/>
      <c r="GW53" s="415"/>
      <c r="GX53" s="415"/>
      <c r="GY53" s="415"/>
      <c r="GZ53" s="415"/>
      <c r="HA53" s="415"/>
      <c r="HB53" s="415"/>
      <c r="HC53" s="415"/>
    </row>
    <row r="54" spans="163:211" ht="15" customHeight="1">
      <c r="FG54" s="415"/>
      <c r="FH54" s="415"/>
      <c r="FI54" s="415"/>
      <c r="FJ54" s="415"/>
      <c r="FK54" s="415"/>
      <c r="FL54" s="415"/>
      <c r="FM54" s="415"/>
      <c r="FN54" s="415"/>
      <c r="FO54" s="415"/>
      <c r="FP54" s="415"/>
      <c r="FQ54" s="415"/>
      <c r="FR54" s="415"/>
      <c r="FS54" s="415"/>
      <c r="FT54" s="415"/>
      <c r="FU54" s="415"/>
      <c r="FV54" s="415"/>
      <c r="FW54" s="415"/>
      <c r="FX54" s="415"/>
      <c r="FY54" s="415"/>
      <c r="FZ54" s="415"/>
      <c r="GA54" s="415"/>
      <c r="GB54" s="415"/>
      <c r="GC54" s="415"/>
      <c r="GD54" s="415"/>
      <c r="GE54" s="415"/>
      <c r="GF54" s="415"/>
      <c r="GG54" s="415"/>
      <c r="GH54" s="415"/>
      <c r="GI54" s="415"/>
      <c r="GJ54" s="415"/>
      <c r="GK54" s="415"/>
      <c r="GL54" s="415"/>
      <c r="GM54" s="415"/>
      <c r="GN54" s="415"/>
      <c r="GO54" s="415"/>
      <c r="GP54" s="415"/>
      <c r="GQ54" s="415"/>
      <c r="GR54" s="415"/>
      <c r="GS54" s="415"/>
      <c r="GT54" s="415"/>
      <c r="GU54" s="415"/>
      <c r="GV54" s="415"/>
      <c r="GW54" s="415"/>
      <c r="GX54" s="415"/>
      <c r="GY54" s="415"/>
      <c r="GZ54" s="415"/>
      <c r="HA54" s="415"/>
      <c r="HB54" s="415"/>
      <c r="HC54" s="415"/>
    </row>
    <row r="55" spans="163:211" ht="15" customHeight="1">
      <c r="FG55" s="415"/>
      <c r="FH55" s="415"/>
      <c r="FI55" s="415"/>
      <c r="FJ55" s="415"/>
      <c r="FK55" s="415"/>
      <c r="FL55" s="415"/>
      <c r="FM55" s="415"/>
      <c r="FN55" s="415"/>
      <c r="FO55" s="415"/>
      <c r="FP55" s="415"/>
      <c r="FQ55" s="415"/>
      <c r="FR55" s="415"/>
      <c r="FS55" s="415"/>
      <c r="FT55" s="415"/>
      <c r="FU55" s="415"/>
      <c r="FV55" s="415"/>
      <c r="FW55" s="415"/>
      <c r="FX55" s="415"/>
      <c r="FY55" s="415"/>
      <c r="FZ55" s="415"/>
      <c r="GA55" s="415"/>
      <c r="GB55" s="415"/>
      <c r="GC55" s="415"/>
      <c r="GD55" s="415"/>
      <c r="GE55" s="415"/>
      <c r="GF55" s="415"/>
      <c r="GG55" s="415"/>
      <c r="GH55" s="415"/>
      <c r="GI55" s="415"/>
      <c r="GJ55" s="415"/>
      <c r="GK55" s="415"/>
      <c r="GL55" s="415"/>
      <c r="GM55" s="415"/>
      <c r="GN55" s="415"/>
      <c r="GO55" s="415"/>
      <c r="GP55" s="415"/>
      <c r="GQ55" s="415"/>
      <c r="GR55" s="415"/>
      <c r="GS55" s="415"/>
      <c r="GT55" s="415"/>
      <c r="GU55" s="415"/>
      <c r="GV55" s="415"/>
      <c r="GW55" s="415"/>
      <c r="GX55" s="415"/>
      <c r="GY55" s="415"/>
      <c r="GZ55" s="415"/>
      <c r="HA55" s="415"/>
      <c r="HB55" s="415"/>
      <c r="HC55" s="415"/>
    </row>
    <row r="56" spans="163:211" ht="15" customHeight="1">
      <c r="FG56" s="415"/>
      <c r="FH56" s="415"/>
      <c r="FI56" s="415"/>
      <c r="FJ56" s="415"/>
      <c r="FK56" s="415"/>
      <c r="FL56" s="415"/>
      <c r="FM56" s="415"/>
      <c r="FN56" s="415"/>
      <c r="FO56" s="415"/>
      <c r="FP56" s="415"/>
      <c r="FQ56" s="415"/>
      <c r="FR56" s="415"/>
      <c r="FS56" s="415"/>
      <c r="FT56" s="415"/>
      <c r="FU56" s="415"/>
      <c r="FV56" s="415"/>
      <c r="FW56" s="415"/>
      <c r="FX56" s="415"/>
      <c r="FY56" s="415"/>
      <c r="FZ56" s="415"/>
      <c r="GA56" s="415"/>
      <c r="GB56" s="415"/>
      <c r="GC56" s="415"/>
      <c r="GD56" s="415"/>
      <c r="GE56" s="415"/>
      <c r="GF56" s="415"/>
      <c r="GG56" s="415"/>
      <c r="GH56" s="415"/>
      <c r="GI56" s="415"/>
      <c r="GJ56" s="415"/>
      <c r="GK56" s="415"/>
      <c r="GL56" s="415"/>
      <c r="GM56" s="415"/>
      <c r="GN56" s="415"/>
      <c r="GO56" s="415"/>
      <c r="GP56" s="415"/>
      <c r="GQ56" s="415"/>
      <c r="GR56" s="415"/>
      <c r="GS56" s="415"/>
      <c r="GT56" s="415"/>
      <c r="GU56" s="415"/>
      <c r="GV56" s="415"/>
      <c r="GW56" s="415"/>
      <c r="GX56" s="415"/>
      <c r="GY56" s="415"/>
      <c r="GZ56" s="415"/>
      <c r="HA56" s="415"/>
      <c r="HB56" s="415"/>
      <c r="HC56" s="415"/>
    </row>
    <row r="57" spans="163:211" ht="15" customHeight="1">
      <c r="FG57" s="415"/>
      <c r="FH57" s="415"/>
      <c r="FI57" s="415"/>
      <c r="FJ57" s="415"/>
      <c r="FK57" s="415"/>
      <c r="FL57" s="415"/>
      <c r="FM57" s="415"/>
      <c r="FN57" s="415"/>
      <c r="FO57" s="415"/>
      <c r="FP57" s="415"/>
      <c r="FQ57" s="415"/>
      <c r="FR57" s="415"/>
      <c r="FS57" s="415"/>
      <c r="FT57" s="415"/>
      <c r="FU57" s="415"/>
      <c r="FV57" s="415"/>
      <c r="FW57" s="415"/>
      <c r="FX57" s="415"/>
      <c r="FY57" s="415"/>
      <c r="FZ57" s="415"/>
      <c r="GA57" s="415"/>
      <c r="GB57" s="415"/>
      <c r="GC57" s="415"/>
      <c r="GD57" s="415"/>
      <c r="GE57" s="415"/>
      <c r="GF57" s="415"/>
      <c r="GG57" s="415"/>
      <c r="GH57" s="415"/>
      <c r="GI57" s="415"/>
      <c r="GJ57" s="415"/>
      <c r="GK57" s="415"/>
      <c r="GL57" s="415"/>
      <c r="GM57" s="415"/>
      <c r="GN57" s="415"/>
      <c r="GO57" s="415"/>
      <c r="GP57" s="415"/>
      <c r="GQ57" s="415"/>
      <c r="GR57" s="415"/>
      <c r="GS57" s="415"/>
      <c r="GT57" s="415"/>
      <c r="GU57" s="415"/>
      <c r="GV57" s="415"/>
      <c r="GW57" s="415"/>
      <c r="GX57" s="415"/>
      <c r="GY57" s="415"/>
      <c r="GZ57" s="415"/>
      <c r="HA57" s="415"/>
      <c r="HB57" s="415"/>
      <c r="HC57" s="415"/>
    </row>
    <row r="58" spans="163:211" ht="15" customHeight="1">
      <c r="FG58" s="415"/>
      <c r="FH58" s="415"/>
      <c r="FI58" s="415"/>
      <c r="FJ58" s="415"/>
      <c r="FK58" s="415"/>
      <c r="FL58" s="415"/>
      <c r="FM58" s="415"/>
      <c r="FN58" s="415"/>
      <c r="FO58" s="415"/>
      <c r="FP58" s="415"/>
      <c r="FQ58" s="415"/>
      <c r="FR58" s="415"/>
      <c r="FS58" s="415"/>
      <c r="FT58" s="415"/>
      <c r="FU58" s="415"/>
      <c r="FV58" s="415"/>
      <c r="FW58" s="415"/>
      <c r="FX58" s="415"/>
      <c r="FY58" s="415"/>
      <c r="FZ58" s="415"/>
      <c r="GA58" s="415"/>
      <c r="GB58" s="415"/>
      <c r="GC58" s="415"/>
      <c r="GD58" s="415"/>
      <c r="GE58" s="415"/>
      <c r="GF58" s="415"/>
      <c r="GG58" s="415"/>
      <c r="GH58" s="415"/>
      <c r="GI58" s="415"/>
      <c r="GJ58" s="415"/>
      <c r="GK58" s="415"/>
      <c r="GL58" s="415"/>
      <c r="GM58" s="415"/>
      <c r="GN58" s="415"/>
      <c r="GO58" s="415"/>
      <c r="GP58" s="415"/>
      <c r="GQ58" s="415"/>
      <c r="GR58" s="415"/>
      <c r="GS58" s="415"/>
      <c r="GT58" s="415"/>
      <c r="GU58" s="415"/>
      <c r="GV58" s="415"/>
      <c r="GW58" s="415"/>
      <c r="GX58" s="415"/>
      <c r="GY58" s="415"/>
      <c r="GZ58" s="415"/>
      <c r="HA58" s="415"/>
      <c r="HB58" s="415"/>
      <c r="HC58" s="415"/>
    </row>
    <row r="59" spans="163:211" ht="15" customHeight="1">
      <c r="FG59" s="415"/>
      <c r="FH59" s="415"/>
      <c r="FI59" s="415"/>
      <c r="FJ59" s="415"/>
      <c r="FK59" s="415"/>
      <c r="FL59" s="415"/>
      <c r="FM59" s="415"/>
      <c r="FN59" s="415"/>
      <c r="FO59" s="415"/>
      <c r="FP59" s="415"/>
      <c r="FQ59" s="415"/>
      <c r="FR59" s="415"/>
      <c r="FS59" s="415"/>
      <c r="FT59" s="415"/>
      <c r="FU59" s="415"/>
      <c r="FV59" s="415"/>
      <c r="FW59" s="415"/>
      <c r="FX59" s="415"/>
      <c r="FY59" s="415"/>
      <c r="FZ59" s="415"/>
      <c r="GA59" s="415"/>
      <c r="GB59" s="415"/>
      <c r="GC59" s="415"/>
      <c r="GD59" s="415"/>
      <c r="GE59" s="415"/>
      <c r="GF59" s="415"/>
      <c r="GG59" s="415"/>
      <c r="GH59" s="415"/>
      <c r="GI59" s="415"/>
      <c r="GJ59" s="415"/>
      <c r="GK59" s="415"/>
      <c r="GL59" s="415"/>
      <c r="GM59" s="415"/>
      <c r="GN59" s="415"/>
      <c r="GO59" s="415"/>
      <c r="GP59" s="415"/>
      <c r="GQ59" s="415"/>
      <c r="GR59" s="415"/>
      <c r="GS59" s="415"/>
      <c r="GT59" s="415"/>
      <c r="GU59" s="415"/>
      <c r="GV59" s="415"/>
      <c r="GW59" s="415"/>
      <c r="GX59" s="415"/>
      <c r="GY59" s="415"/>
      <c r="GZ59" s="415"/>
      <c r="HA59" s="415"/>
      <c r="HB59" s="415"/>
      <c r="HC59" s="415"/>
    </row>
    <row r="60" spans="163:211" ht="15" customHeight="1">
      <c r="FG60" s="415"/>
      <c r="FH60" s="415"/>
      <c r="FI60" s="415"/>
      <c r="FJ60" s="415"/>
      <c r="FK60" s="415"/>
      <c r="FL60" s="415"/>
      <c r="FM60" s="415"/>
      <c r="FN60" s="415"/>
      <c r="FO60" s="415"/>
      <c r="FP60" s="415"/>
      <c r="FQ60" s="415"/>
      <c r="FR60" s="415"/>
      <c r="FS60" s="415"/>
      <c r="FT60" s="415"/>
      <c r="FU60" s="415"/>
      <c r="FV60" s="415"/>
      <c r="FW60" s="415"/>
      <c r="FX60" s="415"/>
      <c r="FY60" s="415"/>
      <c r="FZ60" s="415"/>
      <c r="GA60" s="415"/>
      <c r="GB60" s="415"/>
      <c r="GC60" s="415"/>
      <c r="GD60" s="415"/>
      <c r="GE60" s="415"/>
      <c r="GF60" s="415"/>
      <c r="GG60" s="415"/>
      <c r="GH60" s="415"/>
      <c r="GI60" s="415"/>
      <c r="GJ60" s="415"/>
      <c r="GK60" s="415"/>
      <c r="GL60" s="415"/>
      <c r="GM60" s="415"/>
      <c r="GN60" s="415"/>
      <c r="GO60" s="415"/>
      <c r="GP60" s="415"/>
      <c r="GQ60" s="415"/>
      <c r="GR60" s="415"/>
      <c r="GS60" s="415"/>
      <c r="GT60" s="415"/>
      <c r="GU60" s="415"/>
      <c r="GV60" s="415"/>
      <c r="GW60" s="415"/>
      <c r="GX60" s="415"/>
      <c r="GY60" s="415"/>
      <c r="GZ60" s="415"/>
      <c r="HA60" s="415"/>
      <c r="HB60" s="415"/>
      <c r="HC60" s="415"/>
    </row>
    <row r="61" spans="163:211" ht="15" customHeight="1">
      <c r="FG61" s="415"/>
      <c r="FH61" s="415"/>
      <c r="FI61" s="415"/>
      <c r="FJ61" s="415"/>
      <c r="FK61" s="415"/>
      <c r="FL61" s="415"/>
      <c r="FM61" s="415"/>
      <c r="FN61" s="415"/>
      <c r="FO61" s="415"/>
      <c r="FP61" s="415"/>
      <c r="FQ61" s="415"/>
      <c r="FR61" s="415"/>
      <c r="FS61" s="415"/>
      <c r="FT61" s="415"/>
      <c r="FU61" s="415"/>
      <c r="FV61" s="415"/>
      <c r="FW61" s="415"/>
      <c r="FX61" s="415"/>
      <c r="FY61" s="415"/>
      <c r="FZ61" s="415"/>
      <c r="GA61" s="415"/>
      <c r="GB61" s="415"/>
      <c r="GC61" s="415"/>
      <c r="GD61" s="415"/>
      <c r="GE61" s="415"/>
      <c r="GF61" s="415"/>
      <c r="GG61" s="415"/>
      <c r="GH61" s="415"/>
      <c r="GI61" s="415"/>
      <c r="GJ61" s="415"/>
      <c r="GK61" s="415"/>
      <c r="GL61" s="415"/>
      <c r="GM61" s="415"/>
      <c r="GN61" s="415"/>
      <c r="GO61" s="415"/>
      <c r="GP61" s="415"/>
      <c r="GQ61" s="415"/>
      <c r="GR61" s="415"/>
      <c r="GS61" s="415"/>
      <c r="GT61" s="415"/>
      <c r="GU61" s="415"/>
      <c r="GV61" s="415"/>
      <c r="GW61" s="415"/>
      <c r="GX61" s="415"/>
      <c r="GY61" s="415"/>
      <c r="GZ61" s="415"/>
      <c r="HA61" s="415"/>
      <c r="HB61" s="415"/>
      <c r="HC61" s="415"/>
    </row>
    <row r="62" spans="163:211" ht="15" customHeight="1">
      <c r="FG62" s="415"/>
      <c r="FH62" s="415"/>
      <c r="FI62" s="415"/>
      <c r="FJ62" s="415"/>
      <c r="FK62" s="415"/>
      <c r="FL62" s="415"/>
      <c r="FM62" s="415"/>
      <c r="FN62" s="415"/>
      <c r="FO62" s="415"/>
      <c r="FP62" s="415"/>
      <c r="FQ62" s="415"/>
      <c r="FR62" s="415"/>
      <c r="FS62" s="415"/>
      <c r="FT62" s="415"/>
      <c r="FU62" s="415"/>
      <c r="FV62" s="415"/>
      <c r="FW62" s="415"/>
      <c r="FX62" s="415"/>
      <c r="FY62" s="415"/>
      <c r="FZ62" s="415"/>
      <c r="GA62" s="415"/>
      <c r="GB62" s="415"/>
      <c r="GC62" s="415"/>
      <c r="GD62" s="415"/>
      <c r="GE62" s="415"/>
      <c r="GF62" s="415"/>
      <c r="GG62" s="415"/>
      <c r="GH62" s="415"/>
      <c r="GI62" s="415"/>
      <c r="GJ62" s="415"/>
      <c r="GK62" s="415"/>
      <c r="GL62" s="415"/>
      <c r="GM62" s="415"/>
      <c r="GN62" s="415"/>
      <c r="GO62" s="415"/>
      <c r="GP62" s="415"/>
      <c r="GQ62" s="415"/>
      <c r="GR62" s="415"/>
      <c r="GS62" s="415"/>
      <c r="GT62" s="415"/>
      <c r="GU62" s="415"/>
      <c r="GV62" s="415"/>
      <c r="GW62" s="415"/>
      <c r="GX62" s="415"/>
      <c r="GY62" s="415"/>
      <c r="GZ62" s="415"/>
      <c r="HA62" s="415"/>
      <c r="HB62" s="415"/>
      <c r="HC62" s="415"/>
    </row>
    <row r="63" spans="163:211" ht="15" customHeight="1">
      <c r="FG63" s="415"/>
      <c r="FH63" s="415"/>
      <c r="FI63" s="415"/>
      <c r="FJ63" s="415"/>
      <c r="FK63" s="415"/>
      <c r="FL63" s="415"/>
      <c r="FM63" s="415"/>
      <c r="FN63" s="415"/>
      <c r="FO63" s="415"/>
      <c r="FP63" s="415"/>
      <c r="FQ63" s="415"/>
      <c r="FR63" s="415"/>
      <c r="FS63" s="415"/>
      <c r="FT63" s="415"/>
      <c r="FU63" s="415"/>
      <c r="FV63" s="415"/>
      <c r="FW63" s="415"/>
      <c r="FX63" s="415"/>
      <c r="FY63" s="415"/>
      <c r="FZ63" s="415"/>
      <c r="GA63" s="415"/>
      <c r="GB63" s="415"/>
      <c r="GC63" s="415"/>
      <c r="GD63" s="415"/>
      <c r="GE63" s="415"/>
      <c r="GF63" s="415"/>
      <c r="GG63" s="415"/>
      <c r="GH63" s="415"/>
      <c r="GI63" s="415"/>
      <c r="GJ63" s="415"/>
      <c r="GK63" s="415"/>
      <c r="GL63" s="415"/>
      <c r="GM63" s="415"/>
      <c r="GN63" s="415"/>
      <c r="GO63" s="415"/>
      <c r="GP63" s="415"/>
      <c r="GQ63" s="415"/>
      <c r="GR63" s="415"/>
      <c r="GS63" s="415"/>
      <c r="GT63" s="415"/>
      <c r="GU63" s="415"/>
      <c r="GV63" s="415"/>
      <c r="GW63" s="415"/>
      <c r="GX63" s="415"/>
      <c r="GY63" s="415"/>
      <c r="GZ63" s="415"/>
      <c r="HA63" s="415"/>
      <c r="HB63" s="415"/>
      <c r="HC63" s="415"/>
    </row>
    <row r="64" spans="163:211" ht="15" customHeight="1">
      <c r="FG64" s="415"/>
      <c r="FH64" s="415"/>
      <c r="FI64" s="415"/>
      <c r="FJ64" s="415"/>
      <c r="FK64" s="415"/>
      <c r="FL64" s="415"/>
      <c r="FM64" s="415"/>
      <c r="FN64" s="415"/>
      <c r="FO64" s="415"/>
      <c r="FP64" s="415"/>
      <c r="FQ64" s="415"/>
      <c r="FR64" s="415"/>
      <c r="FS64" s="415"/>
      <c r="FT64" s="415"/>
      <c r="FU64" s="415"/>
      <c r="FV64" s="415"/>
      <c r="FW64" s="415"/>
      <c r="FX64" s="415"/>
      <c r="FY64" s="415"/>
      <c r="FZ64" s="415"/>
      <c r="GA64" s="415"/>
      <c r="GB64" s="415"/>
      <c r="GC64" s="415"/>
      <c r="GD64" s="415"/>
      <c r="GE64" s="415"/>
      <c r="GF64" s="415"/>
      <c r="GG64" s="415"/>
      <c r="GH64" s="415"/>
      <c r="GI64" s="415"/>
      <c r="GJ64" s="415"/>
      <c r="GK64" s="415"/>
      <c r="GL64" s="415"/>
      <c r="GM64" s="415"/>
      <c r="GN64" s="415"/>
      <c r="GO64" s="415"/>
      <c r="GP64" s="415"/>
      <c r="GQ64" s="415"/>
      <c r="GR64" s="415"/>
      <c r="GS64" s="415"/>
      <c r="GT64" s="415"/>
      <c r="GU64" s="415"/>
      <c r="GV64" s="415"/>
      <c r="GW64" s="415"/>
      <c r="GX64" s="415"/>
      <c r="GY64" s="415"/>
      <c r="GZ64" s="415"/>
      <c r="HA64" s="415"/>
      <c r="HB64" s="415"/>
      <c r="HC64" s="415"/>
    </row>
    <row r="65" spans="163:211" ht="15" customHeight="1">
      <c r="FG65" s="415"/>
      <c r="FH65" s="415"/>
      <c r="FI65" s="415"/>
      <c r="FJ65" s="415"/>
      <c r="FK65" s="415"/>
      <c r="FL65" s="415"/>
      <c r="FM65" s="415"/>
      <c r="FN65" s="415"/>
      <c r="FO65" s="415"/>
      <c r="FP65" s="415"/>
      <c r="FQ65" s="415"/>
      <c r="FR65" s="415"/>
      <c r="FS65" s="415"/>
      <c r="FT65" s="415"/>
      <c r="FU65" s="415"/>
      <c r="FV65" s="415"/>
      <c r="FW65" s="415"/>
      <c r="FX65" s="415"/>
      <c r="FY65" s="415"/>
      <c r="FZ65" s="415"/>
      <c r="GA65" s="415"/>
      <c r="GB65" s="415"/>
      <c r="GC65" s="415"/>
      <c r="GD65" s="415"/>
      <c r="GE65" s="415"/>
      <c r="GF65" s="415"/>
      <c r="GG65" s="415"/>
      <c r="GH65" s="415"/>
      <c r="GI65" s="415"/>
      <c r="GJ65" s="415"/>
      <c r="GK65" s="415"/>
      <c r="GL65" s="415"/>
      <c r="GM65" s="415"/>
      <c r="GN65" s="415"/>
      <c r="GO65" s="415"/>
      <c r="GP65" s="415"/>
      <c r="GQ65" s="415"/>
      <c r="GR65" s="415"/>
      <c r="GS65" s="415"/>
      <c r="GT65" s="415"/>
      <c r="GU65" s="415"/>
      <c r="GV65" s="415"/>
      <c r="GW65" s="415"/>
      <c r="GX65" s="415"/>
      <c r="GY65" s="415"/>
      <c r="GZ65" s="415"/>
      <c r="HA65" s="415"/>
      <c r="HB65" s="415"/>
      <c r="HC65" s="415"/>
    </row>
    <row r="66" spans="163:211" ht="15" customHeight="1">
      <c r="FG66" s="415"/>
      <c r="FH66" s="415"/>
      <c r="FI66" s="415"/>
      <c r="FJ66" s="415"/>
      <c r="FK66" s="415"/>
      <c r="FL66" s="415"/>
      <c r="FM66" s="415"/>
      <c r="FN66" s="415"/>
      <c r="FO66" s="415"/>
      <c r="FP66" s="415"/>
      <c r="FQ66" s="415"/>
      <c r="FR66" s="415"/>
      <c r="FS66" s="415"/>
      <c r="FT66" s="415"/>
      <c r="FU66" s="415"/>
      <c r="FV66" s="415"/>
      <c r="FW66" s="415"/>
      <c r="FX66" s="415"/>
      <c r="FY66" s="415"/>
      <c r="FZ66" s="415"/>
      <c r="GA66" s="415"/>
      <c r="GB66" s="415"/>
      <c r="GC66" s="415"/>
      <c r="GD66" s="415"/>
      <c r="GE66" s="415"/>
      <c r="GF66" s="415"/>
      <c r="GG66" s="415"/>
      <c r="GH66" s="415"/>
      <c r="GI66" s="415"/>
      <c r="GJ66" s="415"/>
      <c r="GK66" s="415"/>
      <c r="GL66" s="415"/>
      <c r="GM66" s="415"/>
      <c r="GN66" s="415"/>
      <c r="GO66" s="415"/>
      <c r="GP66" s="415"/>
      <c r="GQ66" s="415"/>
      <c r="GR66" s="415"/>
      <c r="GS66" s="415"/>
      <c r="GT66" s="415"/>
      <c r="GU66" s="415"/>
      <c r="GV66" s="415"/>
      <c r="GW66" s="415"/>
      <c r="GX66" s="415"/>
      <c r="GY66" s="415"/>
      <c r="GZ66" s="415"/>
      <c r="HA66" s="415"/>
      <c r="HB66" s="415"/>
      <c r="HC66" s="415"/>
    </row>
    <row r="67" spans="163:211" ht="15" customHeight="1">
      <c r="FG67" s="415"/>
      <c r="FH67" s="415"/>
      <c r="FI67" s="415"/>
      <c r="FJ67" s="415"/>
      <c r="FK67" s="415"/>
      <c r="FL67" s="415"/>
      <c r="FM67" s="415"/>
      <c r="FN67" s="415"/>
      <c r="FO67" s="415"/>
      <c r="FP67" s="415"/>
      <c r="FQ67" s="415"/>
      <c r="FR67" s="415"/>
      <c r="FS67" s="415"/>
      <c r="FT67" s="415"/>
      <c r="FU67" s="415"/>
      <c r="FV67" s="415"/>
      <c r="FW67" s="415"/>
      <c r="FX67" s="415"/>
      <c r="FY67" s="415"/>
      <c r="FZ67" s="415"/>
      <c r="GA67" s="415"/>
      <c r="GB67" s="415"/>
      <c r="GC67" s="415"/>
      <c r="GD67" s="415"/>
      <c r="GE67" s="415"/>
      <c r="GF67" s="415"/>
      <c r="GG67" s="415"/>
      <c r="GH67" s="415"/>
      <c r="GI67" s="415"/>
      <c r="GJ67" s="415"/>
      <c r="GK67" s="415"/>
      <c r="GL67" s="415"/>
      <c r="GM67" s="415"/>
      <c r="GN67" s="415"/>
      <c r="GO67" s="415"/>
      <c r="GP67" s="415"/>
      <c r="GQ67" s="415"/>
      <c r="GR67" s="415"/>
      <c r="GS67" s="415"/>
      <c r="GT67" s="415"/>
      <c r="GU67" s="415"/>
      <c r="GV67" s="415"/>
      <c r="GW67" s="415"/>
      <c r="GX67" s="415"/>
      <c r="GY67" s="415"/>
      <c r="GZ67" s="415"/>
      <c r="HA67" s="415"/>
      <c r="HB67" s="415"/>
      <c r="HC67" s="415"/>
    </row>
    <row r="68" spans="163:211" ht="15" customHeight="1">
      <c r="FG68" s="415"/>
      <c r="FH68" s="415"/>
      <c r="FI68" s="415"/>
      <c r="FJ68" s="415"/>
      <c r="FK68" s="415"/>
      <c r="FL68" s="415"/>
      <c r="FM68" s="415"/>
      <c r="FN68" s="415"/>
      <c r="FO68" s="415"/>
      <c r="FP68" s="415"/>
      <c r="FQ68" s="415"/>
      <c r="FR68" s="415"/>
      <c r="FS68" s="415"/>
      <c r="FT68" s="415"/>
      <c r="FU68" s="415"/>
      <c r="FV68" s="415"/>
      <c r="FW68" s="415"/>
      <c r="FX68" s="415"/>
      <c r="FY68" s="415"/>
      <c r="FZ68" s="415"/>
      <c r="GA68" s="415"/>
      <c r="GB68" s="415"/>
      <c r="GC68" s="415"/>
      <c r="GD68" s="415"/>
      <c r="GE68" s="415"/>
      <c r="GF68" s="415"/>
      <c r="GG68" s="415"/>
      <c r="GH68" s="415"/>
      <c r="GI68" s="415"/>
      <c r="GJ68" s="415"/>
      <c r="GK68" s="415"/>
      <c r="GL68" s="415"/>
      <c r="GM68" s="415"/>
      <c r="GN68" s="415"/>
      <c r="GO68" s="415"/>
      <c r="GP68" s="415"/>
      <c r="GQ68" s="415"/>
      <c r="GR68" s="415"/>
      <c r="GS68" s="415"/>
      <c r="GT68" s="415"/>
      <c r="GU68" s="415"/>
      <c r="GV68" s="415"/>
      <c r="GW68" s="415"/>
      <c r="GX68" s="415"/>
      <c r="GY68" s="415"/>
      <c r="GZ68" s="415"/>
      <c r="HA68" s="415"/>
      <c r="HB68" s="415"/>
      <c r="HC68" s="415"/>
    </row>
    <row r="69" spans="163:211" ht="15" customHeight="1">
      <c r="FG69" s="415"/>
      <c r="FH69" s="415"/>
      <c r="FI69" s="415"/>
      <c r="FJ69" s="415"/>
      <c r="FK69" s="415"/>
      <c r="FL69" s="415"/>
      <c r="FM69" s="415"/>
      <c r="FN69" s="415"/>
      <c r="FO69" s="415"/>
      <c r="FP69" s="415"/>
      <c r="FQ69" s="415"/>
      <c r="FR69" s="415"/>
      <c r="FS69" s="415"/>
      <c r="FT69" s="415"/>
      <c r="FU69" s="415"/>
      <c r="FV69" s="415"/>
      <c r="FW69" s="415"/>
      <c r="FX69" s="415"/>
      <c r="FY69" s="415"/>
      <c r="FZ69" s="415"/>
      <c r="GA69" s="415"/>
      <c r="GB69" s="415"/>
      <c r="GC69" s="415"/>
      <c r="GD69" s="415"/>
      <c r="GE69" s="415"/>
      <c r="GF69" s="415"/>
      <c r="GG69" s="415"/>
      <c r="GH69" s="415"/>
      <c r="GI69" s="415"/>
      <c r="GJ69" s="415"/>
      <c r="GK69" s="415"/>
      <c r="GL69" s="415"/>
      <c r="GM69" s="415"/>
      <c r="GN69" s="415"/>
      <c r="GO69" s="415"/>
      <c r="GP69" s="415"/>
      <c r="GQ69" s="415"/>
      <c r="GR69" s="415"/>
      <c r="GS69" s="415"/>
      <c r="GT69" s="415"/>
      <c r="GU69" s="415"/>
      <c r="GV69" s="415"/>
      <c r="GW69" s="415"/>
      <c r="GX69" s="415"/>
      <c r="GY69" s="415"/>
      <c r="GZ69" s="415"/>
      <c r="HA69" s="415"/>
      <c r="HB69" s="415"/>
      <c r="HC69" s="415"/>
    </row>
    <row r="70" spans="163:211" ht="15" customHeight="1">
      <c r="FG70" s="415"/>
      <c r="FH70" s="415"/>
      <c r="FI70" s="415"/>
      <c r="FJ70" s="415"/>
      <c r="FK70" s="415"/>
      <c r="FL70" s="415"/>
      <c r="FM70" s="415"/>
      <c r="FN70" s="415"/>
      <c r="FO70" s="415"/>
      <c r="FP70" s="415"/>
      <c r="FQ70" s="415"/>
      <c r="FR70" s="415"/>
      <c r="FS70" s="415"/>
      <c r="FT70" s="415"/>
      <c r="FU70" s="415"/>
      <c r="FV70" s="415"/>
      <c r="FW70" s="415"/>
      <c r="FX70" s="415"/>
      <c r="FY70" s="415"/>
      <c r="FZ70" s="415"/>
      <c r="GA70" s="415"/>
      <c r="GB70" s="415"/>
      <c r="GC70" s="415"/>
      <c r="GD70" s="415"/>
      <c r="GE70" s="415"/>
      <c r="GF70" s="415"/>
      <c r="GG70" s="415"/>
      <c r="GH70" s="415"/>
      <c r="GI70" s="415"/>
      <c r="GJ70" s="415"/>
      <c r="GK70" s="415"/>
      <c r="GL70" s="415"/>
      <c r="GM70" s="415"/>
      <c r="GN70" s="415"/>
      <c r="GO70" s="415"/>
      <c r="GP70" s="415"/>
      <c r="GQ70" s="415"/>
      <c r="GR70" s="415"/>
      <c r="GS70" s="415"/>
      <c r="GT70" s="415"/>
      <c r="GU70" s="415"/>
      <c r="GV70" s="415"/>
      <c r="GW70" s="415"/>
      <c r="GX70" s="415"/>
      <c r="GY70" s="415"/>
      <c r="GZ70" s="415"/>
      <c r="HA70" s="415"/>
      <c r="HB70" s="415"/>
      <c r="HC70" s="415"/>
    </row>
    <row r="71" spans="163:211" ht="15" customHeight="1">
      <c r="FG71" s="415"/>
      <c r="FH71" s="415"/>
      <c r="FI71" s="415"/>
      <c r="FJ71" s="415"/>
      <c r="FK71" s="415"/>
      <c r="FL71" s="415"/>
      <c r="FM71" s="415"/>
      <c r="FN71" s="415"/>
      <c r="FO71" s="415"/>
      <c r="FP71" s="415"/>
      <c r="FQ71" s="415"/>
      <c r="FR71" s="415"/>
      <c r="FS71" s="415"/>
      <c r="FT71" s="415"/>
      <c r="FU71" s="415"/>
      <c r="FV71" s="415"/>
      <c r="FW71" s="415"/>
      <c r="FX71" s="415"/>
      <c r="FY71" s="415"/>
      <c r="FZ71" s="415"/>
      <c r="GA71" s="415"/>
      <c r="GB71" s="415"/>
      <c r="GC71" s="415"/>
      <c r="GD71" s="415"/>
      <c r="GE71" s="415"/>
      <c r="GF71" s="415"/>
      <c r="GG71" s="415"/>
      <c r="GH71" s="415"/>
      <c r="GI71" s="415"/>
      <c r="GJ71" s="415"/>
      <c r="GK71" s="415"/>
      <c r="GL71" s="415"/>
      <c r="GM71" s="415"/>
      <c r="GN71" s="415"/>
      <c r="GO71" s="415"/>
      <c r="GP71" s="415"/>
      <c r="GQ71" s="415"/>
      <c r="GR71" s="415"/>
      <c r="GS71" s="415"/>
      <c r="GT71" s="415"/>
      <c r="GU71" s="415"/>
      <c r="GV71" s="415"/>
      <c r="GW71" s="415"/>
      <c r="GX71" s="415"/>
      <c r="GY71" s="415"/>
      <c r="GZ71" s="415"/>
      <c r="HA71" s="415"/>
      <c r="HB71" s="415"/>
      <c r="HC71" s="415"/>
    </row>
    <row r="72" spans="163:211" ht="15" customHeight="1">
      <c r="FG72" s="415"/>
      <c r="FH72" s="415"/>
      <c r="FI72" s="415"/>
      <c r="FJ72" s="415"/>
      <c r="FK72" s="415"/>
      <c r="FL72" s="415"/>
      <c r="FM72" s="415"/>
      <c r="FN72" s="415"/>
      <c r="FO72" s="415"/>
      <c r="FP72" s="415"/>
      <c r="FQ72" s="415"/>
      <c r="FR72" s="415"/>
      <c r="FS72" s="415"/>
      <c r="FT72" s="415"/>
      <c r="FU72" s="415"/>
      <c r="FV72" s="415"/>
      <c r="FW72" s="415"/>
      <c r="FX72" s="415"/>
      <c r="FY72" s="415"/>
      <c r="FZ72" s="415"/>
      <c r="GA72" s="415"/>
      <c r="GB72" s="415"/>
      <c r="GC72" s="415"/>
      <c r="GD72" s="415"/>
      <c r="GE72" s="415"/>
      <c r="GF72" s="415"/>
      <c r="GG72" s="415"/>
      <c r="GH72" s="415"/>
      <c r="GI72" s="415"/>
      <c r="GJ72" s="415"/>
      <c r="GK72" s="415"/>
      <c r="GL72" s="415"/>
      <c r="GM72" s="415"/>
      <c r="GN72" s="415"/>
      <c r="GO72" s="415"/>
      <c r="GP72" s="415"/>
      <c r="GQ72" s="415"/>
      <c r="GR72" s="415"/>
      <c r="GS72" s="415"/>
      <c r="GT72" s="415"/>
      <c r="GU72" s="415"/>
      <c r="GV72" s="415"/>
      <c r="GW72" s="415"/>
      <c r="GX72" s="415"/>
      <c r="GY72" s="415"/>
      <c r="GZ72" s="415"/>
      <c r="HA72" s="415"/>
      <c r="HB72" s="415"/>
      <c r="HC72" s="415"/>
    </row>
    <row r="73" spans="163:211" ht="15" customHeight="1">
      <c r="FG73" s="415"/>
      <c r="FH73" s="415"/>
      <c r="FI73" s="415"/>
      <c r="FJ73" s="415"/>
      <c r="FK73" s="415"/>
      <c r="FL73" s="415"/>
      <c r="FM73" s="415"/>
      <c r="FN73" s="415"/>
      <c r="FO73" s="415"/>
      <c r="FP73" s="415"/>
      <c r="FQ73" s="415"/>
      <c r="FR73" s="415"/>
      <c r="FS73" s="415"/>
      <c r="FT73" s="415"/>
      <c r="FU73" s="415"/>
      <c r="FV73" s="415"/>
      <c r="FW73" s="415"/>
      <c r="FX73" s="415"/>
      <c r="FY73" s="415"/>
      <c r="FZ73" s="415"/>
      <c r="GA73" s="415"/>
      <c r="GB73" s="415"/>
      <c r="GC73" s="415"/>
      <c r="GD73" s="415"/>
      <c r="GE73" s="415"/>
      <c r="GF73" s="415"/>
      <c r="GG73" s="415"/>
      <c r="GH73" s="415"/>
      <c r="GI73" s="415"/>
      <c r="GJ73" s="415"/>
      <c r="GK73" s="415"/>
      <c r="GL73" s="415"/>
      <c r="GM73" s="415"/>
      <c r="GN73" s="415"/>
      <c r="GO73" s="415"/>
      <c r="GP73" s="415"/>
      <c r="GQ73" s="415"/>
      <c r="GR73" s="415"/>
      <c r="GS73" s="415"/>
      <c r="GT73" s="415"/>
      <c r="GU73" s="415"/>
      <c r="GV73" s="415"/>
      <c r="GW73" s="415"/>
      <c r="GX73" s="415"/>
      <c r="GY73" s="415"/>
      <c r="GZ73" s="415"/>
      <c r="HA73" s="415"/>
      <c r="HB73" s="415"/>
      <c r="HC73" s="415"/>
    </row>
    <row r="74" spans="163:211" ht="15" customHeight="1">
      <c r="FG74" s="415"/>
      <c r="FH74" s="415"/>
      <c r="FI74" s="415"/>
      <c r="FJ74" s="415"/>
      <c r="FK74" s="415"/>
      <c r="FL74" s="415"/>
      <c r="FM74" s="415"/>
      <c r="FN74" s="415"/>
      <c r="FO74" s="415"/>
      <c r="FP74" s="415"/>
      <c r="FQ74" s="415"/>
      <c r="FR74" s="415"/>
      <c r="FS74" s="415"/>
      <c r="FT74" s="415"/>
      <c r="FU74" s="415"/>
      <c r="FV74" s="415"/>
      <c r="FW74" s="415"/>
      <c r="FX74" s="415"/>
      <c r="FY74" s="415"/>
      <c r="FZ74" s="415"/>
      <c r="GA74" s="415"/>
      <c r="GB74" s="415"/>
      <c r="GC74" s="415"/>
      <c r="GD74" s="415"/>
      <c r="GE74" s="415"/>
      <c r="GF74" s="415"/>
      <c r="GG74" s="415"/>
      <c r="GH74" s="415"/>
      <c r="GI74" s="415"/>
      <c r="GJ74" s="415"/>
      <c r="GK74" s="415"/>
      <c r="GL74" s="415"/>
      <c r="GM74" s="415"/>
      <c r="GN74" s="415"/>
      <c r="GO74" s="415"/>
      <c r="GP74" s="415"/>
      <c r="GQ74" s="415"/>
      <c r="GR74" s="415"/>
      <c r="GS74" s="415"/>
      <c r="GT74" s="415"/>
      <c r="GU74" s="415"/>
      <c r="GV74" s="415"/>
      <c r="GW74" s="415"/>
      <c r="GX74" s="415"/>
      <c r="GY74" s="415"/>
      <c r="GZ74" s="415"/>
      <c r="HA74" s="415"/>
      <c r="HB74" s="415"/>
      <c r="HC74" s="415"/>
    </row>
    <row r="75" spans="163:211" ht="15" customHeight="1">
      <c r="FG75" s="415"/>
      <c r="FH75" s="415"/>
      <c r="FI75" s="415"/>
      <c r="FJ75" s="415"/>
      <c r="FK75" s="415"/>
      <c r="FL75" s="415"/>
      <c r="FM75" s="415"/>
      <c r="FN75" s="415"/>
      <c r="FO75" s="415"/>
      <c r="FP75" s="415"/>
      <c r="FQ75" s="415"/>
      <c r="FR75" s="415"/>
      <c r="FS75" s="415"/>
      <c r="FT75" s="415"/>
      <c r="FU75" s="415"/>
      <c r="FV75" s="415"/>
      <c r="FW75" s="415"/>
      <c r="FX75" s="415"/>
      <c r="FY75" s="415"/>
      <c r="FZ75" s="415"/>
      <c r="GA75" s="415"/>
      <c r="GB75" s="415"/>
      <c r="GC75" s="415"/>
      <c r="GD75" s="415"/>
      <c r="GE75" s="415"/>
      <c r="GF75" s="415"/>
      <c r="GG75" s="415"/>
      <c r="GH75" s="415"/>
      <c r="GI75" s="415"/>
      <c r="GJ75" s="415"/>
      <c r="GK75" s="415"/>
      <c r="GL75" s="415"/>
      <c r="GM75" s="415"/>
      <c r="GN75" s="415"/>
      <c r="GO75" s="415"/>
      <c r="GP75" s="415"/>
      <c r="GQ75" s="415"/>
      <c r="GR75" s="415"/>
      <c r="GS75" s="415"/>
      <c r="GT75" s="415"/>
      <c r="GU75" s="415"/>
      <c r="GV75" s="415"/>
      <c r="GW75" s="415"/>
      <c r="GX75" s="415"/>
      <c r="GY75" s="415"/>
      <c r="GZ75" s="415"/>
      <c r="HA75" s="415"/>
      <c r="HB75" s="415"/>
      <c r="HC75" s="415"/>
    </row>
    <row r="76" spans="163:211" ht="15" customHeight="1">
      <c r="FG76" s="415"/>
      <c r="FH76" s="415"/>
      <c r="FI76" s="415"/>
      <c r="FJ76" s="415"/>
      <c r="FK76" s="415"/>
      <c r="FL76" s="415"/>
      <c r="FM76" s="415"/>
      <c r="FN76" s="415"/>
      <c r="FO76" s="415"/>
      <c r="FP76" s="415"/>
      <c r="FQ76" s="415"/>
      <c r="FR76" s="415"/>
      <c r="FS76" s="415"/>
      <c r="FT76" s="415"/>
      <c r="FU76" s="415"/>
      <c r="FV76" s="415"/>
      <c r="FW76" s="415"/>
      <c r="FX76" s="415"/>
      <c r="FY76" s="415"/>
      <c r="FZ76" s="415"/>
      <c r="GA76" s="415"/>
      <c r="GB76" s="415"/>
      <c r="GC76" s="415"/>
      <c r="GD76" s="415"/>
      <c r="GE76" s="415"/>
      <c r="GF76" s="415"/>
      <c r="GG76" s="415"/>
      <c r="GH76" s="415"/>
      <c r="GI76" s="415"/>
      <c r="GJ76" s="415"/>
      <c r="GK76" s="415"/>
      <c r="GL76" s="415"/>
      <c r="GM76" s="415"/>
      <c r="GN76" s="415"/>
      <c r="GO76" s="415"/>
      <c r="GP76" s="415"/>
      <c r="GQ76" s="415"/>
      <c r="GR76" s="415"/>
      <c r="GS76" s="415"/>
      <c r="GT76" s="415"/>
      <c r="GU76" s="415"/>
      <c r="GV76" s="415"/>
      <c r="GW76" s="415"/>
      <c r="GX76" s="415"/>
      <c r="GY76" s="415"/>
      <c r="GZ76" s="415"/>
      <c r="HA76" s="415"/>
      <c r="HB76" s="415"/>
      <c r="HC76" s="415"/>
    </row>
    <row r="77" spans="163:211" ht="15" customHeight="1">
      <c r="FG77" s="415"/>
      <c r="FH77" s="415"/>
      <c r="FI77" s="415"/>
      <c r="FJ77" s="415"/>
      <c r="FK77" s="415"/>
      <c r="FL77" s="415"/>
      <c r="FM77" s="415"/>
      <c r="FN77" s="415"/>
      <c r="FO77" s="415"/>
      <c r="FP77" s="415"/>
      <c r="FQ77" s="415"/>
      <c r="FR77" s="415"/>
      <c r="FS77" s="415"/>
      <c r="FT77" s="415"/>
      <c r="FU77" s="415"/>
      <c r="FV77" s="415"/>
      <c r="FW77" s="415"/>
      <c r="FX77" s="415"/>
      <c r="FY77" s="415"/>
      <c r="FZ77" s="415"/>
      <c r="GA77" s="415"/>
      <c r="GB77" s="415"/>
      <c r="GC77" s="415"/>
      <c r="GD77" s="415"/>
      <c r="GE77" s="415"/>
      <c r="GF77" s="415"/>
      <c r="GG77" s="415"/>
      <c r="GH77" s="415"/>
      <c r="GI77" s="415"/>
      <c r="GJ77" s="415"/>
      <c r="GK77" s="415"/>
      <c r="GL77" s="415"/>
      <c r="GM77" s="415"/>
      <c r="GN77" s="415"/>
      <c r="GO77" s="415"/>
      <c r="GP77" s="415"/>
      <c r="GQ77" s="415"/>
      <c r="GR77" s="415"/>
      <c r="GS77" s="415"/>
      <c r="GT77" s="415"/>
      <c r="GU77" s="415"/>
      <c r="GV77" s="415"/>
      <c r="GW77" s="415"/>
      <c r="GX77" s="415"/>
      <c r="GY77" s="415"/>
      <c r="GZ77" s="415"/>
      <c r="HA77" s="415"/>
      <c r="HB77" s="415"/>
      <c r="HC77" s="415"/>
    </row>
    <row r="78" spans="163:211" ht="15" customHeight="1">
      <c r="FG78" s="415"/>
      <c r="FH78" s="415"/>
      <c r="FI78" s="415"/>
      <c r="FJ78" s="415"/>
      <c r="FK78" s="415"/>
      <c r="FL78" s="415"/>
      <c r="FM78" s="415"/>
      <c r="FN78" s="415"/>
      <c r="FO78" s="415"/>
      <c r="FP78" s="415"/>
      <c r="FQ78" s="415"/>
      <c r="FR78" s="415"/>
      <c r="FS78" s="415"/>
      <c r="FT78" s="415"/>
      <c r="FU78" s="415"/>
      <c r="FV78" s="415"/>
      <c r="FW78" s="415"/>
      <c r="FX78" s="415"/>
      <c r="FY78" s="415"/>
      <c r="FZ78" s="415"/>
      <c r="GA78" s="415"/>
      <c r="GB78" s="415"/>
      <c r="GC78" s="415"/>
      <c r="GD78" s="415"/>
      <c r="GE78" s="415"/>
      <c r="GF78" s="415"/>
      <c r="GG78" s="415"/>
      <c r="GH78" s="415"/>
      <c r="GI78" s="415"/>
      <c r="GJ78" s="415"/>
      <c r="GK78" s="415"/>
      <c r="GL78" s="415"/>
      <c r="GM78" s="415"/>
      <c r="GN78" s="415"/>
      <c r="GO78" s="415"/>
      <c r="GP78" s="415"/>
      <c r="GQ78" s="415"/>
      <c r="GR78" s="415"/>
      <c r="GS78" s="415"/>
      <c r="GT78" s="415"/>
      <c r="GU78" s="415"/>
      <c r="GV78" s="415"/>
      <c r="GW78" s="415"/>
      <c r="GX78" s="415"/>
      <c r="GY78" s="415"/>
      <c r="GZ78" s="415"/>
      <c r="HA78" s="415"/>
      <c r="HB78" s="415"/>
      <c r="HC78" s="415"/>
    </row>
    <row r="79" spans="163:211" ht="15" customHeight="1">
      <c r="FG79" s="415"/>
      <c r="FH79" s="415"/>
      <c r="FI79" s="415"/>
      <c r="FJ79" s="415"/>
      <c r="FK79" s="415"/>
      <c r="FL79" s="415"/>
      <c r="FM79" s="415"/>
      <c r="FN79" s="415"/>
      <c r="FO79" s="415"/>
      <c r="FP79" s="415"/>
      <c r="FQ79" s="415"/>
      <c r="FR79" s="415"/>
      <c r="FS79" s="415"/>
      <c r="FT79" s="415"/>
      <c r="FU79" s="415"/>
      <c r="FV79" s="415"/>
      <c r="FW79" s="415"/>
      <c r="FX79" s="415"/>
      <c r="FY79" s="415"/>
      <c r="FZ79" s="415"/>
      <c r="GA79" s="415"/>
      <c r="GB79" s="415"/>
      <c r="GC79" s="415"/>
      <c r="GD79" s="415"/>
      <c r="GE79" s="415"/>
      <c r="GF79" s="415"/>
      <c r="GG79" s="415"/>
      <c r="GH79" s="415"/>
      <c r="GI79" s="415"/>
      <c r="GJ79" s="415"/>
      <c r="GK79" s="415"/>
      <c r="GL79" s="415"/>
      <c r="GM79" s="415"/>
      <c r="GN79" s="415"/>
      <c r="GO79" s="415"/>
      <c r="GP79" s="415"/>
      <c r="GQ79" s="415"/>
      <c r="GR79" s="415"/>
      <c r="GS79" s="415"/>
      <c r="GT79" s="415"/>
      <c r="GU79" s="415"/>
      <c r="GV79" s="415"/>
      <c r="GW79" s="415"/>
      <c r="GX79" s="415"/>
      <c r="GY79" s="415"/>
      <c r="GZ79" s="415"/>
      <c r="HA79" s="415"/>
      <c r="HB79" s="415"/>
      <c r="HC79" s="415"/>
    </row>
    <row r="80" spans="163:211" ht="15" customHeight="1">
      <c r="FG80" s="415"/>
      <c r="FH80" s="415"/>
      <c r="FI80" s="415"/>
      <c r="FJ80" s="415"/>
      <c r="FK80" s="415"/>
      <c r="FL80" s="415"/>
      <c r="FM80" s="415"/>
      <c r="FN80" s="415"/>
      <c r="FO80" s="415"/>
      <c r="FP80" s="415"/>
      <c r="FQ80" s="415"/>
      <c r="FR80" s="415"/>
      <c r="FS80" s="415"/>
      <c r="FT80" s="415"/>
      <c r="FU80" s="415"/>
      <c r="FV80" s="415"/>
      <c r="FW80" s="415"/>
      <c r="FX80" s="415"/>
      <c r="FY80" s="415"/>
      <c r="FZ80" s="415"/>
      <c r="GA80" s="415"/>
      <c r="GB80" s="415"/>
      <c r="GC80" s="415"/>
      <c r="GD80" s="415"/>
      <c r="GE80" s="415"/>
      <c r="GF80" s="415"/>
      <c r="GG80" s="415"/>
      <c r="GH80" s="415"/>
      <c r="GI80" s="415"/>
      <c r="GJ80" s="415"/>
      <c r="GK80" s="415"/>
      <c r="GL80" s="415"/>
      <c r="GM80" s="415"/>
      <c r="GN80" s="415"/>
      <c r="GO80" s="415"/>
      <c r="GP80" s="415"/>
      <c r="GQ80" s="415"/>
      <c r="GR80" s="415"/>
      <c r="GS80" s="415"/>
      <c r="GT80" s="415"/>
      <c r="GU80" s="415"/>
      <c r="GV80" s="415"/>
      <c r="GW80" s="415"/>
      <c r="GX80" s="415"/>
      <c r="GY80" s="415"/>
      <c r="GZ80" s="415"/>
      <c r="HA80" s="415"/>
      <c r="HB80" s="415"/>
      <c r="HC80" s="415"/>
    </row>
    <row r="81" spans="163:211" ht="15" customHeight="1">
      <c r="FG81" s="415"/>
      <c r="FH81" s="415"/>
      <c r="FI81" s="415"/>
      <c r="FJ81" s="415"/>
      <c r="FK81" s="415"/>
      <c r="FL81" s="415"/>
      <c r="FM81" s="415"/>
      <c r="FN81" s="415"/>
      <c r="FO81" s="415"/>
      <c r="FP81" s="415"/>
      <c r="FQ81" s="415"/>
      <c r="FR81" s="415"/>
      <c r="FS81" s="415"/>
      <c r="FT81" s="415"/>
      <c r="FU81" s="415"/>
      <c r="FV81" s="415"/>
      <c r="FW81" s="415"/>
      <c r="FX81" s="415"/>
      <c r="FY81" s="415"/>
      <c r="FZ81" s="415"/>
      <c r="GA81" s="415"/>
      <c r="GB81" s="415"/>
      <c r="GC81" s="415"/>
      <c r="GD81" s="415"/>
      <c r="GE81" s="415"/>
      <c r="GF81" s="415"/>
      <c r="GG81" s="415"/>
      <c r="GH81" s="415"/>
      <c r="GI81" s="415"/>
      <c r="GJ81" s="415"/>
      <c r="GK81" s="415"/>
      <c r="GL81" s="415"/>
      <c r="GM81" s="415"/>
      <c r="GN81" s="415"/>
      <c r="GO81" s="415"/>
      <c r="GP81" s="415"/>
      <c r="GQ81" s="415"/>
      <c r="GR81" s="415"/>
      <c r="GS81" s="415"/>
      <c r="GT81" s="415"/>
      <c r="GU81" s="415"/>
      <c r="GV81" s="415"/>
      <c r="GW81" s="415"/>
      <c r="GX81" s="415"/>
      <c r="GY81" s="415"/>
      <c r="GZ81" s="415"/>
      <c r="HA81" s="415"/>
      <c r="HB81" s="415"/>
      <c r="HC81" s="415"/>
    </row>
    <row r="82" spans="163:211" ht="15" customHeight="1">
      <c r="FG82" s="415"/>
      <c r="FH82" s="415"/>
      <c r="FI82" s="415"/>
      <c r="FJ82" s="415"/>
      <c r="FK82" s="415"/>
      <c r="FL82" s="415"/>
      <c r="FM82" s="415"/>
      <c r="FN82" s="415"/>
      <c r="FO82" s="415"/>
      <c r="FP82" s="415"/>
      <c r="FQ82" s="415"/>
      <c r="FR82" s="415"/>
      <c r="FS82" s="415"/>
      <c r="FT82" s="415"/>
      <c r="FU82" s="415"/>
      <c r="FV82" s="415"/>
      <c r="FW82" s="415"/>
      <c r="FX82" s="415"/>
      <c r="FY82" s="415"/>
      <c r="FZ82" s="415"/>
      <c r="GA82" s="415"/>
      <c r="GB82" s="415"/>
      <c r="GC82" s="415"/>
      <c r="GD82" s="415"/>
      <c r="GE82" s="415"/>
      <c r="GF82" s="415"/>
      <c r="GG82" s="415"/>
      <c r="GH82" s="415"/>
      <c r="GI82" s="415"/>
      <c r="GJ82" s="415"/>
      <c r="GK82" s="415"/>
      <c r="GL82" s="415"/>
      <c r="GM82" s="415"/>
      <c r="GN82" s="415"/>
      <c r="GO82" s="415"/>
      <c r="GP82" s="415"/>
      <c r="GQ82" s="415"/>
      <c r="GR82" s="415"/>
      <c r="GS82" s="415"/>
      <c r="GT82" s="415"/>
      <c r="GU82" s="415"/>
      <c r="GV82" s="415"/>
      <c r="GW82" s="415"/>
      <c r="GX82" s="415"/>
      <c r="GY82" s="415"/>
      <c r="GZ82" s="415"/>
      <c r="HA82" s="415"/>
      <c r="HB82" s="415"/>
      <c r="HC82" s="415"/>
    </row>
    <row r="83" spans="163:211" ht="15" customHeight="1">
      <c r="FG83" s="415"/>
      <c r="FH83" s="415"/>
      <c r="FI83" s="415"/>
      <c r="FJ83" s="415"/>
      <c r="FK83" s="415"/>
      <c r="FL83" s="415"/>
      <c r="FM83" s="415"/>
      <c r="FN83" s="415"/>
      <c r="FO83" s="415"/>
      <c r="FP83" s="415"/>
      <c r="FQ83" s="415"/>
      <c r="FR83" s="415"/>
      <c r="FS83" s="415"/>
      <c r="FT83" s="415"/>
      <c r="FU83" s="415"/>
      <c r="FV83" s="415"/>
      <c r="FW83" s="415"/>
      <c r="FX83" s="415"/>
      <c r="FY83" s="415"/>
      <c r="FZ83" s="415"/>
      <c r="GA83" s="415"/>
      <c r="GB83" s="415"/>
      <c r="GC83" s="415"/>
      <c r="GD83" s="415"/>
      <c r="GE83" s="415"/>
      <c r="GF83" s="415"/>
      <c r="GG83" s="415"/>
      <c r="GH83" s="415"/>
      <c r="GI83" s="415"/>
      <c r="GJ83" s="415"/>
      <c r="GK83" s="415"/>
      <c r="GL83" s="415"/>
      <c r="GM83" s="415"/>
      <c r="GN83" s="415"/>
      <c r="GO83" s="415"/>
      <c r="GP83" s="415"/>
      <c r="GQ83" s="415"/>
      <c r="GR83" s="415"/>
      <c r="GS83" s="415"/>
      <c r="GT83" s="415"/>
      <c r="GU83" s="415"/>
      <c r="GV83" s="415"/>
      <c r="GW83" s="415"/>
      <c r="GX83" s="415"/>
      <c r="GY83" s="415"/>
      <c r="GZ83" s="415"/>
      <c r="HA83" s="415"/>
      <c r="HB83" s="415"/>
      <c r="HC83" s="415"/>
    </row>
    <row r="84" spans="163:211" ht="15" customHeight="1">
      <c r="FG84" s="415"/>
      <c r="FH84" s="415"/>
      <c r="FI84" s="415"/>
      <c r="FJ84" s="415"/>
      <c r="FK84" s="415"/>
      <c r="FL84" s="415"/>
      <c r="FM84" s="415"/>
      <c r="FN84" s="415"/>
      <c r="FO84" s="415"/>
      <c r="FP84" s="415"/>
      <c r="FQ84" s="415"/>
      <c r="FR84" s="415"/>
      <c r="FS84" s="415"/>
      <c r="FT84" s="415"/>
      <c r="FU84" s="415"/>
      <c r="FV84" s="415"/>
      <c r="FW84" s="415"/>
      <c r="FX84" s="415"/>
      <c r="FY84" s="415"/>
      <c r="FZ84" s="415"/>
      <c r="GA84" s="415"/>
      <c r="GB84" s="415"/>
      <c r="GC84" s="415"/>
      <c r="GD84" s="415"/>
      <c r="GE84" s="415"/>
      <c r="GF84" s="415"/>
      <c r="GG84" s="415"/>
      <c r="GH84" s="415"/>
      <c r="GI84" s="415"/>
      <c r="GJ84" s="415"/>
      <c r="GK84" s="415"/>
      <c r="GL84" s="415"/>
      <c r="GM84" s="415"/>
      <c r="GN84" s="415"/>
      <c r="GO84" s="415"/>
      <c r="GP84" s="415"/>
      <c r="GQ84" s="415"/>
      <c r="GR84" s="415"/>
      <c r="GS84" s="415"/>
      <c r="GT84" s="415"/>
      <c r="GU84" s="415"/>
      <c r="GV84" s="415"/>
      <c r="GW84" s="415"/>
      <c r="GX84" s="415"/>
      <c r="GY84" s="415"/>
      <c r="GZ84" s="415"/>
      <c r="HA84" s="415"/>
      <c r="HB84" s="415"/>
      <c r="HC84" s="415"/>
    </row>
    <row r="85" spans="163:211" ht="15" customHeight="1">
      <c r="FG85" s="415"/>
      <c r="FH85" s="415"/>
      <c r="FI85" s="415"/>
      <c r="FJ85" s="415"/>
      <c r="FK85" s="415"/>
      <c r="FL85" s="415"/>
      <c r="FM85" s="415"/>
      <c r="FN85" s="415"/>
      <c r="FO85" s="415"/>
      <c r="FP85" s="415"/>
      <c r="FQ85" s="415"/>
      <c r="FR85" s="415"/>
      <c r="FS85" s="415"/>
      <c r="FT85" s="415"/>
      <c r="FU85" s="415"/>
      <c r="FV85" s="415"/>
      <c r="FW85" s="415"/>
      <c r="FX85" s="415"/>
      <c r="FY85" s="415"/>
      <c r="FZ85" s="415"/>
      <c r="GA85" s="415"/>
      <c r="GB85" s="415"/>
      <c r="GC85" s="415"/>
      <c r="GD85" s="415"/>
      <c r="GE85" s="415"/>
      <c r="GF85" s="415"/>
      <c r="GG85" s="415"/>
      <c r="GH85" s="415"/>
      <c r="GI85" s="415"/>
      <c r="GJ85" s="415"/>
      <c r="GK85" s="415"/>
      <c r="GL85" s="415"/>
      <c r="GM85" s="415"/>
      <c r="GN85" s="415"/>
      <c r="GO85" s="415"/>
      <c r="GP85" s="415"/>
      <c r="GQ85" s="415"/>
      <c r="GR85" s="415"/>
      <c r="GS85" s="415"/>
      <c r="GT85" s="415"/>
      <c r="GU85" s="415"/>
      <c r="GV85" s="415"/>
      <c r="GW85" s="415"/>
      <c r="GX85" s="415"/>
      <c r="GY85" s="415"/>
      <c r="GZ85" s="415"/>
      <c r="HA85" s="415"/>
      <c r="HB85" s="415"/>
      <c r="HC85" s="415"/>
    </row>
    <row r="86" spans="163:211" ht="15" customHeight="1">
      <c r="FG86" s="415"/>
      <c r="FH86" s="415"/>
      <c r="FI86" s="415"/>
      <c r="FJ86" s="415"/>
      <c r="FK86" s="415"/>
      <c r="FL86" s="415"/>
      <c r="FM86" s="415"/>
      <c r="FN86" s="415"/>
      <c r="FO86" s="415"/>
      <c r="FP86" s="415"/>
      <c r="FQ86" s="415"/>
      <c r="FR86" s="415"/>
      <c r="FS86" s="415"/>
      <c r="FT86" s="415"/>
      <c r="FU86" s="415"/>
      <c r="FV86" s="415"/>
      <c r="FW86" s="415"/>
      <c r="FX86" s="415"/>
      <c r="FY86" s="415"/>
      <c r="FZ86" s="415"/>
      <c r="GA86" s="415"/>
      <c r="GB86" s="415"/>
      <c r="GC86" s="415"/>
      <c r="GD86" s="415"/>
      <c r="GE86" s="415"/>
      <c r="GF86" s="415"/>
      <c r="GG86" s="415"/>
      <c r="GH86" s="415"/>
      <c r="GI86" s="415"/>
      <c r="GJ86" s="415"/>
      <c r="GK86" s="415"/>
      <c r="GL86" s="415"/>
      <c r="GM86" s="415"/>
      <c r="GN86" s="415"/>
      <c r="GO86" s="415"/>
      <c r="GP86" s="415"/>
      <c r="GQ86" s="415"/>
      <c r="GR86" s="415"/>
      <c r="GS86" s="415"/>
      <c r="GT86" s="415"/>
      <c r="GU86" s="415"/>
      <c r="GV86" s="415"/>
      <c r="GW86" s="415"/>
      <c r="GX86" s="415"/>
      <c r="GY86" s="415"/>
      <c r="GZ86" s="415"/>
      <c r="HA86" s="415"/>
      <c r="HB86" s="415"/>
      <c r="HC86" s="415"/>
    </row>
    <row r="87" spans="163:211" ht="15" customHeight="1">
      <c r="FG87" s="415"/>
      <c r="FH87" s="415"/>
      <c r="FI87" s="415"/>
      <c r="FJ87" s="415"/>
      <c r="FK87" s="415"/>
      <c r="FL87" s="415"/>
      <c r="FM87" s="415"/>
      <c r="FN87" s="415"/>
      <c r="FO87" s="415"/>
      <c r="FP87" s="415"/>
      <c r="FQ87" s="415"/>
      <c r="FR87" s="415"/>
      <c r="FS87" s="415"/>
      <c r="FT87" s="415"/>
      <c r="FU87" s="415"/>
      <c r="FV87" s="415"/>
      <c r="FW87" s="415"/>
      <c r="FX87" s="415"/>
      <c r="FY87" s="415"/>
      <c r="FZ87" s="415"/>
      <c r="GA87" s="415"/>
      <c r="GB87" s="415"/>
      <c r="GC87" s="415"/>
      <c r="GD87" s="415"/>
      <c r="GE87" s="415"/>
      <c r="GF87" s="415"/>
      <c r="GG87" s="415"/>
      <c r="GH87" s="415"/>
      <c r="GI87" s="415"/>
      <c r="GJ87" s="415"/>
      <c r="GK87" s="415"/>
      <c r="GL87" s="415"/>
      <c r="GM87" s="415"/>
      <c r="GN87" s="415"/>
      <c r="GO87" s="415"/>
      <c r="GP87" s="415"/>
      <c r="GQ87" s="415"/>
      <c r="GR87" s="415"/>
      <c r="GS87" s="415"/>
      <c r="GT87" s="415"/>
      <c r="GU87" s="415"/>
      <c r="GV87" s="415"/>
      <c r="GW87" s="415"/>
      <c r="GX87" s="415"/>
      <c r="GY87" s="415"/>
      <c r="GZ87" s="415"/>
      <c r="HA87" s="415"/>
      <c r="HB87" s="415"/>
      <c r="HC87" s="415"/>
    </row>
    <row r="88" spans="163:211" ht="15" customHeight="1">
      <c r="FG88" s="415"/>
      <c r="FH88" s="415"/>
      <c r="FI88" s="415"/>
      <c r="FJ88" s="415"/>
      <c r="FK88" s="415"/>
      <c r="FL88" s="415"/>
      <c r="FM88" s="415"/>
      <c r="FN88" s="415"/>
      <c r="FO88" s="415"/>
      <c r="FP88" s="415"/>
      <c r="FQ88" s="415"/>
      <c r="FR88" s="415"/>
      <c r="FS88" s="415"/>
      <c r="FT88" s="415"/>
      <c r="FU88" s="415"/>
      <c r="FV88" s="415"/>
      <c r="FW88" s="415"/>
      <c r="FX88" s="415"/>
      <c r="FY88" s="415"/>
      <c r="FZ88" s="415"/>
      <c r="GA88" s="415"/>
      <c r="GB88" s="415"/>
      <c r="GC88" s="415"/>
      <c r="GD88" s="415"/>
      <c r="GE88" s="415"/>
      <c r="GF88" s="415"/>
      <c r="GG88" s="415"/>
      <c r="GH88" s="415"/>
      <c r="GI88" s="415"/>
      <c r="GJ88" s="415"/>
      <c r="GK88" s="415"/>
      <c r="GL88" s="415"/>
      <c r="GM88" s="415"/>
      <c r="GN88" s="415"/>
      <c r="GO88" s="415"/>
      <c r="GP88" s="415"/>
      <c r="GQ88" s="415"/>
      <c r="GR88" s="415"/>
      <c r="GS88" s="415"/>
      <c r="GT88" s="415"/>
      <c r="GU88" s="415"/>
      <c r="GV88" s="415"/>
      <c r="GW88" s="415"/>
      <c r="GX88" s="415"/>
      <c r="GY88" s="415"/>
      <c r="GZ88" s="415"/>
      <c r="HA88" s="415"/>
      <c r="HB88" s="415"/>
      <c r="HC88" s="415"/>
    </row>
    <row r="89" spans="163:211" ht="15" customHeight="1">
      <c r="FG89" s="415"/>
      <c r="FH89" s="415"/>
      <c r="FI89" s="415"/>
      <c r="FJ89" s="415"/>
      <c r="FK89" s="415"/>
      <c r="FL89" s="415"/>
      <c r="FM89" s="415"/>
      <c r="FN89" s="415"/>
      <c r="FO89" s="415"/>
      <c r="FP89" s="415"/>
      <c r="FQ89" s="415"/>
      <c r="FR89" s="415"/>
      <c r="FS89" s="415"/>
      <c r="FT89" s="415"/>
      <c r="FU89" s="415"/>
      <c r="FV89" s="415"/>
      <c r="FW89" s="415"/>
      <c r="FX89" s="415"/>
      <c r="FY89" s="415"/>
      <c r="FZ89" s="415"/>
      <c r="GA89" s="415"/>
      <c r="GB89" s="415"/>
      <c r="GC89" s="415"/>
      <c r="GD89" s="415"/>
      <c r="GE89" s="415"/>
      <c r="GF89" s="415"/>
      <c r="GG89" s="415"/>
      <c r="GH89" s="415"/>
      <c r="GI89" s="415"/>
      <c r="GJ89" s="415"/>
      <c r="GK89" s="415"/>
      <c r="GL89" s="415"/>
      <c r="GM89" s="415"/>
      <c r="GN89" s="415"/>
      <c r="GO89" s="415"/>
      <c r="GP89" s="415"/>
      <c r="GQ89" s="415"/>
      <c r="GR89" s="415"/>
      <c r="GS89" s="415"/>
      <c r="GT89" s="415"/>
      <c r="GU89" s="415"/>
      <c r="GV89" s="415"/>
      <c r="GW89" s="415"/>
      <c r="GX89" s="415"/>
      <c r="GY89" s="415"/>
      <c r="GZ89" s="415"/>
      <c r="HA89" s="415"/>
      <c r="HB89" s="415"/>
      <c r="HC89" s="415"/>
    </row>
    <row r="90" spans="163:211" ht="15" customHeight="1">
      <c r="FG90" s="415"/>
      <c r="FH90" s="415"/>
      <c r="FI90" s="415"/>
      <c r="FJ90" s="415"/>
      <c r="FK90" s="415"/>
      <c r="FL90" s="415"/>
      <c r="FM90" s="415"/>
      <c r="FN90" s="415"/>
      <c r="FO90" s="415"/>
      <c r="FP90" s="415"/>
      <c r="FQ90" s="415"/>
      <c r="FR90" s="415"/>
      <c r="FS90" s="415"/>
      <c r="FT90" s="415"/>
      <c r="FU90" s="415"/>
      <c r="FV90" s="415"/>
      <c r="FW90" s="415"/>
      <c r="FX90" s="415"/>
      <c r="FY90" s="415"/>
      <c r="FZ90" s="415"/>
      <c r="GA90" s="415"/>
      <c r="GB90" s="415"/>
      <c r="GC90" s="415"/>
      <c r="GD90" s="415"/>
      <c r="GE90" s="415"/>
      <c r="GF90" s="415"/>
      <c r="GG90" s="415"/>
      <c r="GH90" s="415"/>
      <c r="GI90" s="415"/>
      <c r="GJ90" s="415"/>
      <c r="GK90" s="415"/>
      <c r="GL90" s="415"/>
      <c r="GM90" s="415"/>
      <c r="GN90" s="415"/>
      <c r="GO90" s="415"/>
      <c r="GP90" s="415"/>
      <c r="GQ90" s="415"/>
      <c r="GR90" s="415"/>
      <c r="GS90" s="415"/>
      <c r="GT90" s="415"/>
      <c r="GU90" s="415"/>
      <c r="GV90" s="415"/>
      <c r="GW90" s="415"/>
      <c r="GX90" s="415"/>
      <c r="GY90" s="415"/>
      <c r="GZ90" s="415"/>
      <c r="HA90" s="415"/>
      <c r="HB90" s="415"/>
      <c r="HC90" s="415"/>
    </row>
    <row r="91" spans="163:211" ht="15" customHeight="1">
      <c r="FG91" s="415"/>
      <c r="FH91" s="415"/>
      <c r="FI91" s="415"/>
      <c r="FJ91" s="415"/>
      <c r="FK91" s="415"/>
      <c r="FL91" s="415"/>
      <c r="FM91" s="415"/>
      <c r="FN91" s="415"/>
      <c r="FO91" s="415"/>
      <c r="FP91" s="415"/>
      <c r="FQ91" s="415"/>
      <c r="FR91" s="415"/>
      <c r="FS91" s="415"/>
      <c r="FT91" s="415"/>
      <c r="FU91" s="415"/>
      <c r="FV91" s="415"/>
      <c r="FW91" s="415"/>
      <c r="FX91" s="415"/>
      <c r="FY91" s="415"/>
      <c r="FZ91" s="415"/>
      <c r="GA91" s="415"/>
      <c r="GB91" s="415"/>
      <c r="GC91" s="415"/>
      <c r="GD91" s="415"/>
      <c r="GE91" s="415"/>
      <c r="GF91" s="415"/>
      <c r="GG91" s="415"/>
      <c r="GH91" s="415"/>
      <c r="GI91" s="415"/>
      <c r="GJ91" s="415"/>
      <c r="GK91" s="415"/>
      <c r="GL91" s="415"/>
      <c r="GM91" s="415"/>
      <c r="GN91" s="415"/>
      <c r="GO91" s="415"/>
      <c r="GP91" s="415"/>
      <c r="GQ91" s="415"/>
      <c r="GR91" s="415"/>
      <c r="GS91" s="415"/>
      <c r="GT91" s="415"/>
      <c r="GU91" s="415"/>
      <c r="GV91" s="415"/>
      <c r="GW91" s="415"/>
      <c r="GX91" s="415"/>
      <c r="GY91" s="415"/>
      <c r="GZ91" s="415"/>
      <c r="HA91" s="415"/>
      <c r="HB91" s="415"/>
      <c r="HC91" s="415"/>
    </row>
    <row r="92" spans="163:211" ht="15" customHeight="1">
      <c r="FG92" s="415"/>
      <c r="FH92" s="415"/>
      <c r="FI92" s="415"/>
      <c r="FJ92" s="415"/>
      <c r="FK92" s="415"/>
      <c r="FL92" s="415"/>
      <c r="FM92" s="415"/>
      <c r="FN92" s="415"/>
      <c r="FO92" s="415"/>
      <c r="FP92" s="415"/>
      <c r="FQ92" s="415"/>
      <c r="FR92" s="415"/>
      <c r="FS92" s="415"/>
      <c r="FT92" s="415"/>
      <c r="FU92" s="415"/>
      <c r="FV92" s="415"/>
      <c r="FW92" s="415"/>
      <c r="FX92" s="415"/>
      <c r="FY92" s="415"/>
      <c r="FZ92" s="415"/>
      <c r="GA92" s="415"/>
      <c r="GB92" s="415"/>
      <c r="GC92" s="415"/>
      <c r="GD92" s="415"/>
      <c r="GE92" s="415"/>
      <c r="GF92" s="415"/>
      <c r="GG92" s="415"/>
      <c r="GH92" s="415"/>
      <c r="GI92" s="415"/>
      <c r="GJ92" s="415"/>
      <c r="GK92" s="415"/>
      <c r="GL92" s="415"/>
      <c r="GM92" s="415"/>
      <c r="GN92" s="415"/>
      <c r="GO92" s="415"/>
      <c r="GP92" s="415"/>
      <c r="GQ92" s="415"/>
      <c r="GR92" s="415"/>
      <c r="GS92" s="415"/>
      <c r="GT92" s="415"/>
      <c r="GU92" s="415"/>
      <c r="GV92" s="415"/>
      <c r="GW92" s="415"/>
      <c r="GX92" s="415"/>
      <c r="GY92" s="415"/>
      <c r="GZ92" s="415"/>
      <c r="HA92" s="415"/>
      <c r="HB92" s="415"/>
      <c r="HC92" s="415"/>
    </row>
    <row r="93" spans="163:211" ht="15" customHeight="1">
      <c r="FG93" s="415"/>
      <c r="FH93" s="415"/>
      <c r="FI93" s="415"/>
      <c r="FJ93" s="415"/>
      <c r="FK93" s="415"/>
      <c r="FL93" s="415"/>
      <c r="FM93" s="415"/>
      <c r="FN93" s="415"/>
      <c r="FO93" s="415"/>
      <c r="FP93" s="415"/>
      <c r="FQ93" s="415"/>
      <c r="FR93" s="415"/>
      <c r="FS93" s="415"/>
      <c r="FT93" s="415"/>
      <c r="FU93" s="415"/>
      <c r="FV93" s="415"/>
      <c r="FW93" s="415"/>
      <c r="FX93" s="415"/>
      <c r="FY93" s="415"/>
      <c r="FZ93" s="415"/>
      <c r="GA93" s="415"/>
      <c r="GB93" s="415"/>
      <c r="GC93" s="415"/>
      <c r="GD93" s="415"/>
      <c r="GE93" s="415"/>
      <c r="GF93" s="415"/>
      <c r="GG93" s="415"/>
      <c r="GH93" s="415"/>
      <c r="GI93" s="415"/>
      <c r="GJ93" s="415"/>
      <c r="GK93" s="415"/>
      <c r="GL93" s="415"/>
      <c r="GM93" s="415"/>
      <c r="GN93" s="415"/>
      <c r="GO93" s="415"/>
      <c r="GP93" s="415"/>
      <c r="GQ93" s="415"/>
      <c r="GR93" s="415"/>
      <c r="GS93" s="415"/>
      <c r="GT93" s="415"/>
      <c r="GU93" s="415"/>
      <c r="GV93" s="415"/>
      <c r="GW93" s="415"/>
      <c r="GX93" s="415"/>
      <c r="GY93" s="415"/>
      <c r="GZ93" s="415"/>
      <c r="HA93" s="415"/>
      <c r="HB93" s="415"/>
      <c r="HC93" s="415"/>
    </row>
    <row r="94" spans="163:211" ht="15" customHeight="1">
      <c r="FG94" s="415"/>
      <c r="FH94" s="415"/>
      <c r="FI94" s="415"/>
      <c r="FJ94" s="415"/>
      <c r="FK94" s="415"/>
      <c r="FL94" s="415"/>
      <c r="FM94" s="415"/>
      <c r="FN94" s="415"/>
      <c r="FO94" s="415"/>
      <c r="FP94" s="415"/>
      <c r="FQ94" s="415"/>
      <c r="FR94" s="415"/>
      <c r="FS94" s="415"/>
      <c r="FT94" s="415"/>
      <c r="FU94" s="415"/>
      <c r="FV94" s="415"/>
      <c r="FW94" s="415"/>
      <c r="FX94" s="415"/>
      <c r="FY94" s="415"/>
      <c r="FZ94" s="415"/>
      <c r="GA94" s="415"/>
      <c r="GB94" s="415"/>
      <c r="GC94" s="415"/>
      <c r="GD94" s="415"/>
      <c r="GE94" s="415"/>
      <c r="GF94" s="415"/>
      <c r="GG94" s="415"/>
      <c r="GH94" s="415"/>
      <c r="GI94" s="415"/>
      <c r="GJ94" s="415"/>
      <c r="GK94" s="415"/>
      <c r="GL94" s="415"/>
      <c r="GM94" s="415"/>
      <c r="GN94" s="415"/>
      <c r="GO94" s="415"/>
      <c r="GP94" s="415"/>
      <c r="GQ94" s="415"/>
      <c r="GR94" s="415"/>
      <c r="GS94" s="415"/>
      <c r="GT94" s="415"/>
      <c r="GU94" s="415"/>
      <c r="GV94" s="415"/>
      <c r="GW94" s="415"/>
      <c r="GX94" s="415"/>
      <c r="GY94" s="415"/>
      <c r="GZ94" s="415"/>
      <c r="HA94" s="415"/>
      <c r="HB94" s="415"/>
      <c r="HC94" s="415"/>
    </row>
    <row r="95" spans="163:211" ht="15" customHeight="1">
      <c r="FG95" s="415"/>
      <c r="FH95" s="415"/>
      <c r="FI95" s="415"/>
      <c r="FJ95" s="415"/>
      <c r="FK95" s="415"/>
      <c r="FL95" s="415"/>
      <c r="FM95" s="415"/>
      <c r="FN95" s="415"/>
      <c r="FO95" s="415"/>
      <c r="FP95" s="415"/>
      <c r="FQ95" s="415"/>
      <c r="FR95" s="415"/>
      <c r="FS95" s="415"/>
      <c r="FT95" s="415"/>
      <c r="FU95" s="415"/>
      <c r="FV95" s="415"/>
      <c r="FW95" s="415"/>
      <c r="FX95" s="415"/>
      <c r="FY95" s="415"/>
      <c r="FZ95" s="415"/>
      <c r="GA95" s="415"/>
      <c r="GB95" s="415"/>
      <c r="GC95" s="415"/>
      <c r="GD95" s="415"/>
      <c r="GE95" s="415"/>
      <c r="GF95" s="415"/>
      <c r="GG95" s="415"/>
      <c r="GH95" s="415"/>
      <c r="GI95" s="415"/>
      <c r="GJ95" s="415"/>
      <c r="GK95" s="415"/>
      <c r="GL95" s="415"/>
      <c r="GM95" s="415"/>
      <c r="GN95" s="415"/>
      <c r="GO95" s="415"/>
      <c r="GP95" s="415"/>
      <c r="GQ95" s="415"/>
      <c r="GR95" s="415"/>
      <c r="GS95" s="415"/>
      <c r="GT95" s="415"/>
      <c r="GU95" s="415"/>
      <c r="GV95" s="415"/>
      <c r="GW95" s="415"/>
      <c r="GX95" s="415"/>
      <c r="GY95" s="415"/>
      <c r="GZ95" s="415"/>
      <c r="HA95" s="415"/>
      <c r="HB95" s="415"/>
      <c r="HC95" s="415"/>
    </row>
    <row r="96" spans="163:211" ht="15" customHeight="1">
      <c r="FG96" s="415"/>
      <c r="FH96" s="415"/>
      <c r="FI96" s="415"/>
      <c r="FJ96" s="415"/>
      <c r="FK96" s="415"/>
      <c r="FL96" s="415"/>
      <c r="FM96" s="415"/>
      <c r="FN96" s="415"/>
      <c r="FO96" s="415"/>
      <c r="FP96" s="415"/>
      <c r="FQ96" s="415"/>
      <c r="FR96" s="415"/>
      <c r="FS96" s="415"/>
      <c r="FT96" s="415"/>
      <c r="FU96" s="415"/>
      <c r="FV96" s="415"/>
      <c r="FW96" s="415"/>
      <c r="FX96" s="415"/>
      <c r="FY96" s="415"/>
      <c r="FZ96" s="415"/>
      <c r="GA96" s="415"/>
      <c r="GB96" s="415"/>
      <c r="GC96" s="415"/>
      <c r="GD96" s="415"/>
      <c r="GE96" s="415"/>
      <c r="GF96" s="415"/>
      <c r="GG96" s="415"/>
      <c r="GH96" s="415"/>
      <c r="GI96" s="415"/>
      <c r="GJ96" s="415"/>
      <c r="GK96" s="415"/>
      <c r="GL96" s="415"/>
      <c r="GM96" s="415"/>
      <c r="GN96" s="415"/>
      <c r="GO96" s="415"/>
      <c r="GP96" s="415"/>
      <c r="GQ96" s="415"/>
      <c r="GR96" s="415"/>
      <c r="GS96" s="415"/>
      <c r="GT96" s="415"/>
      <c r="GU96" s="415"/>
      <c r="GV96" s="415"/>
      <c r="GW96" s="415"/>
      <c r="GX96" s="415"/>
      <c r="GY96" s="415"/>
      <c r="GZ96" s="415"/>
      <c r="HA96" s="415"/>
      <c r="HB96" s="415"/>
      <c r="HC96" s="415"/>
    </row>
    <row r="97" spans="163:211" ht="15" customHeight="1">
      <c r="FG97" s="415"/>
      <c r="FH97" s="415"/>
      <c r="FI97" s="415"/>
      <c r="FJ97" s="415"/>
      <c r="FK97" s="415"/>
      <c r="FL97" s="415"/>
      <c r="FM97" s="415"/>
      <c r="FN97" s="415"/>
      <c r="FO97" s="415"/>
      <c r="FP97" s="415"/>
      <c r="FQ97" s="415"/>
      <c r="FR97" s="415"/>
      <c r="FS97" s="415"/>
      <c r="FT97" s="415"/>
      <c r="FU97" s="415"/>
      <c r="FV97" s="415"/>
      <c r="FW97" s="415"/>
      <c r="FX97" s="415"/>
      <c r="FY97" s="415"/>
      <c r="FZ97" s="415"/>
      <c r="GA97" s="415"/>
      <c r="GB97" s="415"/>
      <c r="GC97" s="415"/>
      <c r="GD97" s="415"/>
      <c r="GE97" s="415"/>
      <c r="GF97" s="415"/>
      <c r="GG97" s="415"/>
      <c r="GH97" s="415"/>
      <c r="GI97" s="415"/>
      <c r="GJ97" s="415"/>
      <c r="GK97" s="415"/>
      <c r="GL97" s="415"/>
      <c r="GM97" s="415"/>
      <c r="GN97" s="415"/>
      <c r="GO97" s="415"/>
      <c r="GP97" s="415"/>
      <c r="GQ97" s="415"/>
      <c r="GR97" s="415"/>
      <c r="GS97" s="415"/>
      <c r="GT97" s="415"/>
      <c r="GU97" s="415"/>
      <c r="GV97" s="415"/>
      <c r="GW97" s="415"/>
      <c r="GX97" s="415"/>
      <c r="GY97" s="415"/>
      <c r="GZ97" s="415"/>
      <c r="HA97" s="415"/>
      <c r="HB97" s="415"/>
      <c r="HC97" s="415"/>
    </row>
    <row r="98" spans="163:211" ht="15" customHeight="1">
      <c r="FG98" s="415"/>
      <c r="FH98" s="415"/>
      <c r="FI98" s="415"/>
      <c r="FJ98" s="415"/>
      <c r="FK98" s="415"/>
      <c r="FL98" s="415"/>
      <c r="FM98" s="415"/>
      <c r="FN98" s="415"/>
      <c r="FO98" s="415"/>
      <c r="FP98" s="415"/>
      <c r="FQ98" s="415"/>
      <c r="FR98" s="415"/>
      <c r="FS98" s="415"/>
      <c r="FT98" s="415"/>
      <c r="FU98" s="415"/>
      <c r="FV98" s="415"/>
      <c r="FW98" s="415"/>
      <c r="FX98" s="415"/>
      <c r="FY98" s="415"/>
      <c r="FZ98" s="415"/>
      <c r="GA98" s="415"/>
      <c r="GB98" s="415"/>
      <c r="GC98" s="415"/>
      <c r="GD98" s="415"/>
      <c r="GE98" s="415"/>
      <c r="GF98" s="415"/>
      <c r="GG98" s="415"/>
      <c r="GH98" s="415"/>
      <c r="GI98" s="415"/>
      <c r="GJ98" s="415"/>
      <c r="GK98" s="415"/>
      <c r="GL98" s="415"/>
      <c r="GM98" s="415"/>
      <c r="GN98" s="415"/>
      <c r="GO98" s="415"/>
      <c r="GP98" s="415"/>
      <c r="GQ98" s="415"/>
      <c r="GR98" s="415"/>
      <c r="GS98" s="415"/>
      <c r="GT98" s="415"/>
      <c r="GU98" s="415"/>
      <c r="GV98" s="415"/>
      <c r="GW98" s="415"/>
      <c r="GX98" s="415"/>
      <c r="GY98" s="415"/>
      <c r="GZ98" s="415"/>
      <c r="HA98" s="415"/>
      <c r="HB98" s="415"/>
      <c r="HC98" s="415"/>
    </row>
    <row r="99" spans="163:211" ht="15" customHeight="1">
      <c r="FG99" s="415"/>
      <c r="FH99" s="415"/>
      <c r="FI99" s="415"/>
      <c r="FJ99" s="415"/>
      <c r="FK99" s="415"/>
      <c r="FL99" s="415"/>
      <c r="FM99" s="415"/>
      <c r="FN99" s="415"/>
      <c r="FO99" s="415"/>
      <c r="FP99" s="415"/>
      <c r="FQ99" s="415"/>
      <c r="FR99" s="415"/>
      <c r="FS99" s="415"/>
      <c r="FT99" s="415"/>
      <c r="FU99" s="415"/>
      <c r="FV99" s="415"/>
      <c r="FW99" s="415"/>
      <c r="FX99" s="415"/>
      <c r="FY99" s="415"/>
      <c r="FZ99" s="415"/>
      <c r="GA99" s="415"/>
      <c r="GB99" s="415"/>
      <c r="GC99" s="415"/>
      <c r="GD99" s="415"/>
      <c r="GE99" s="415"/>
      <c r="GF99" s="415"/>
      <c r="GG99" s="415"/>
      <c r="GH99" s="415"/>
      <c r="GI99" s="415"/>
      <c r="GJ99" s="415"/>
      <c r="GK99" s="415"/>
      <c r="GL99" s="415"/>
      <c r="GM99" s="415"/>
      <c r="GN99" s="415"/>
      <c r="GO99" s="415"/>
      <c r="GP99" s="415"/>
      <c r="GQ99" s="415"/>
      <c r="GR99" s="415"/>
      <c r="GS99" s="415"/>
      <c r="GT99" s="415"/>
      <c r="GU99" s="415"/>
      <c r="GV99" s="415"/>
      <c r="GW99" s="415"/>
      <c r="GX99" s="415"/>
      <c r="GY99" s="415"/>
      <c r="GZ99" s="415"/>
      <c r="HA99" s="415"/>
      <c r="HB99" s="415"/>
      <c r="HC99" s="415"/>
    </row>
    <row r="100" spans="163:211" ht="15" customHeight="1">
      <c r="FG100" s="415"/>
      <c r="FH100" s="415"/>
      <c r="FI100" s="415"/>
      <c r="FJ100" s="415"/>
      <c r="FK100" s="415"/>
      <c r="FL100" s="415"/>
      <c r="FM100" s="415"/>
      <c r="FN100" s="415"/>
      <c r="FO100" s="415"/>
      <c r="FP100" s="415"/>
      <c r="FQ100" s="415"/>
      <c r="FR100" s="415"/>
      <c r="FS100" s="415"/>
      <c r="FT100" s="415"/>
      <c r="FU100" s="415"/>
      <c r="FV100" s="415"/>
      <c r="FW100" s="415"/>
      <c r="FX100" s="415"/>
      <c r="FY100" s="415"/>
      <c r="FZ100" s="415"/>
      <c r="GA100" s="415"/>
      <c r="GB100" s="415"/>
      <c r="GC100" s="415"/>
      <c r="GD100" s="415"/>
      <c r="GE100" s="415"/>
      <c r="GF100" s="415"/>
      <c r="GG100" s="415"/>
      <c r="GH100" s="415"/>
      <c r="GI100" s="415"/>
      <c r="GJ100" s="415"/>
      <c r="GK100" s="415"/>
      <c r="GL100" s="415"/>
      <c r="GM100" s="415"/>
      <c r="GN100" s="415"/>
      <c r="GO100" s="415"/>
      <c r="GP100" s="415"/>
      <c r="GQ100" s="415"/>
      <c r="GR100" s="415"/>
      <c r="GS100" s="415"/>
      <c r="GT100" s="415"/>
      <c r="GU100" s="415"/>
      <c r="GV100" s="415"/>
      <c r="GW100" s="415"/>
      <c r="GX100" s="415"/>
      <c r="GY100" s="415"/>
      <c r="GZ100" s="415"/>
      <c r="HA100" s="415"/>
      <c r="HB100" s="415"/>
      <c r="HC100" s="415"/>
    </row>
  </sheetData>
  <mergeCells count="71">
    <mergeCell ref="AY25:BZ25"/>
    <mergeCell ref="AF25:AU25"/>
    <mergeCell ref="AK28:BC28"/>
    <mergeCell ref="DN26:EE26"/>
    <mergeCell ref="AF26:AU26"/>
    <mergeCell ref="CL28:FA29"/>
    <mergeCell ref="BG28:CH28"/>
    <mergeCell ref="EG26:FA26"/>
    <mergeCell ref="AY26:BZ26"/>
    <mergeCell ref="A22:AL22"/>
    <mergeCell ref="DL23:DY23"/>
    <mergeCell ref="CZ23:DK23"/>
    <mergeCell ref="CJ23:CY23"/>
    <mergeCell ref="BV23:CI23"/>
    <mergeCell ref="CL27:FA27"/>
    <mergeCell ref="BG27:CH27"/>
    <mergeCell ref="AK27:BC27"/>
    <mergeCell ref="EG25:FF25"/>
    <mergeCell ref="DN25:EE25"/>
    <mergeCell ref="CJ22:CP22"/>
    <mergeCell ref="BV22:CI22"/>
    <mergeCell ref="BK22:BU22"/>
    <mergeCell ref="BC22:BJ22"/>
    <mergeCell ref="AR22:BB22"/>
    <mergeCell ref="AM22:AQ22"/>
    <mergeCell ref="EV22:FF22"/>
    <mergeCell ref="EI22:EU22"/>
    <mergeCell ref="DZ22:EH22"/>
    <mergeCell ref="DL22:DY22"/>
    <mergeCell ref="CZ22:DK22"/>
    <mergeCell ref="CQ22:CY22"/>
    <mergeCell ref="BV21:CI21"/>
    <mergeCell ref="BK21:BU21"/>
    <mergeCell ref="BC21:BJ21"/>
    <mergeCell ref="AR21:BB21"/>
    <mergeCell ref="AM21:AQ21"/>
    <mergeCell ref="A21:AL21"/>
    <mergeCell ref="AM20:AQ20"/>
    <mergeCell ref="AM19:BB19"/>
    <mergeCell ref="A19:AL20"/>
    <mergeCell ref="EV21:FF21"/>
    <mergeCell ref="EI21:EU21"/>
    <mergeCell ref="DZ21:EH21"/>
    <mergeCell ref="DL21:DY21"/>
    <mergeCell ref="CZ21:DK21"/>
    <mergeCell ref="CQ21:CY21"/>
    <mergeCell ref="CJ21:CP21"/>
    <mergeCell ref="CQ19:CY20"/>
    <mergeCell ref="CJ19:CP20"/>
    <mergeCell ref="BV19:CI20"/>
    <mergeCell ref="BK19:BU20"/>
    <mergeCell ref="BC19:BJ20"/>
    <mergeCell ref="AR20:BB20"/>
    <mergeCell ref="EV19:FF20"/>
    <mergeCell ref="EI20:EU20"/>
    <mergeCell ref="DZ20:EH20"/>
    <mergeCell ref="DZ19:EU19"/>
    <mergeCell ref="DL19:DY20"/>
    <mergeCell ref="CZ19:DK20"/>
    <mergeCell ref="A13:FF13"/>
    <mergeCell ref="A14:FF14"/>
    <mergeCell ref="A15:FF15"/>
    <mergeCell ref="A16:FF16"/>
    <mergeCell ref="A17:FF17"/>
    <mergeCell ref="A18:FF18"/>
    <mergeCell ref="A7:CF7"/>
    <mergeCell ref="A6:CF6"/>
    <mergeCell ref="A9:FF9"/>
    <mergeCell ref="A10:FF10"/>
    <mergeCell ref="A11:FF11"/>
    <mergeCell ref="A12:FF12"/>
  </mergeCells>
  <pageMargins left="0.7" right="0.7" top="0.75" bottom="0.75" header="0.3" footer="0.3"/>
  <pageSetup paperSize="9" scale="91" fitToHeight="0" orientation="landscape" horizontalDpi="4294967293" verticalDpi="4294967293" r:id="rId1"/>
  <headerFooter>
    <oddFooter>&amp;LПримечание. Первый экземпляр - покупателю, второй экземпляр - продавцу.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19F"/>
    <pageSetUpPr fitToPage="1"/>
  </sheetPr>
  <dimension ref="A1:GR100"/>
  <sheetViews>
    <sheetView showGridLines="0" workbookViewId="0">
      <selection activeCell="A4" sqref="A4"/>
    </sheetView>
  </sheetViews>
  <sheetFormatPr defaultRowHeight="18.75" customHeight="1"/>
  <cols>
    <col min="1" max="1" width="4.28515625" style="361" customWidth="1"/>
    <col min="2" max="32" width="3.42578125" style="361" customWidth="1"/>
    <col min="33" max="37" width="3.7109375" style="361" customWidth="1"/>
    <col min="38" max="52" width="9.140625" style="361"/>
    <col min="53" max="53" width="127.7109375" style="361" customWidth="1"/>
    <col min="54" max="54" width="68.85546875" style="361" customWidth="1"/>
    <col min="55" max="16384" width="9.140625" style="361"/>
  </cols>
  <sheetData>
    <row r="1" spans="1:200" ht="20.25" customHeight="1">
      <c r="A1" s="363" t="s">
        <v>178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U1" s="409" t="s">
        <v>38</v>
      </c>
      <c r="AV1" s="409" t="s">
        <v>183</v>
      </c>
      <c r="AW1" s="410" t="s">
        <v>405</v>
      </c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0"/>
      <c r="FJ1" s="410"/>
      <c r="FK1" s="410"/>
      <c r="FL1" s="410"/>
      <c r="FM1" s="410"/>
      <c r="FN1" s="410"/>
      <c r="FO1" s="410"/>
      <c r="FP1" s="410"/>
      <c r="FQ1" s="410"/>
      <c r="FR1" s="410"/>
      <c r="FS1" s="410"/>
      <c r="FT1" s="410"/>
      <c r="FU1" s="410"/>
      <c r="FV1" s="410"/>
      <c r="FW1" s="410"/>
      <c r="FX1" s="410"/>
      <c r="FY1" s="410"/>
      <c r="FZ1" s="410"/>
      <c r="GA1" s="410"/>
      <c r="GB1" s="410"/>
      <c r="GC1" s="410"/>
      <c r="GD1" s="410"/>
      <c r="GE1" s="410"/>
      <c r="GF1" s="410"/>
      <c r="GG1" s="410"/>
      <c r="GH1" s="410"/>
      <c r="GI1" s="410"/>
      <c r="GJ1" s="410"/>
      <c r="GK1" s="410"/>
      <c r="GL1" s="410"/>
      <c r="GM1" s="410"/>
      <c r="GN1" s="410"/>
      <c r="GO1" s="410"/>
      <c r="GP1" s="410"/>
      <c r="GQ1" s="410"/>
      <c r="GR1" s="410" t="s">
        <v>316</v>
      </c>
    </row>
    <row r="2" spans="1:200" ht="8.25" customHeight="1">
      <c r="AU2" s="411">
        <v>41785</v>
      </c>
      <c r="AV2" s="411">
        <v>41754</v>
      </c>
      <c r="AW2" s="410">
        <v>50</v>
      </c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  <c r="FL2" s="410"/>
      <c r="FM2" s="410"/>
      <c r="FN2" s="410"/>
      <c r="FO2" s="410"/>
      <c r="FP2" s="410"/>
      <c r="FQ2" s="410"/>
      <c r="FR2" s="410"/>
      <c r="FS2" s="410"/>
      <c r="FT2" s="410"/>
      <c r="FU2" s="410"/>
      <c r="FV2" s="410"/>
      <c r="FW2" s="410"/>
      <c r="FX2" s="410"/>
      <c r="FY2" s="410"/>
      <c r="FZ2" s="410"/>
      <c r="GA2" s="410"/>
      <c r="GB2" s="410"/>
      <c r="GC2" s="410"/>
      <c r="GD2" s="410"/>
      <c r="GE2" s="410"/>
      <c r="GF2" s="410"/>
      <c r="GG2" s="410"/>
      <c r="GH2" s="410"/>
      <c r="GI2" s="410"/>
      <c r="GJ2" s="410"/>
      <c r="GK2" s="410"/>
      <c r="GL2" s="410"/>
      <c r="GM2" s="410"/>
      <c r="GN2" s="410"/>
      <c r="GO2" s="410"/>
      <c r="GP2" s="410"/>
      <c r="GQ2" s="410"/>
      <c r="GR2" s="410"/>
    </row>
    <row r="3" spans="1:200" ht="18.75" customHeight="1">
      <c r="A3" s="361" t="s">
        <v>317</v>
      </c>
      <c r="D3" s="362" t="s">
        <v>338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U3" s="410">
        <v>0.18</v>
      </c>
      <c r="AV3" s="412">
        <v>2500307.3199999998</v>
      </c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  <c r="FL3" s="410"/>
      <c r="FM3" s="410"/>
      <c r="FN3" s="410"/>
      <c r="FO3" s="410"/>
      <c r="FP3" s="410"/>
      <c r="FQ3" s="410"/>
      <c r="FR3" s="410"/>
      <c r="FS3" s="410"/>
      <c r="FT3" s="410"/>
      <c r="FU3" s="410"/>
      <c r="FV3" s="410"/>
      <c r="FW3" s="410"/>
      <c r="FX3" s="410"/>
      <c r="FY3" s="410"/>
      <c r="FZ3" s="410"/>
      <c r="GA3" s="410"/>
      <c r="GB3" s="410"/>
      <c r="GC3" s="410"/>
      <c r="GD3" s="410"/>
      <c r="GE3" s="410"/>
      <c r="GF3" s="410"/>
      <c r="GG3" s="410"/>
      <c r="GH3" s="410"/>
      <c r="GI3" s="410"/>
      <c r="GJ3" s="410"/>
      <c r="GK3" s="410"/>
      <c r="GL3" s="410"/>
      <c r="GM3" s="410"/>
      <c r="GN3" s="410"/>
      <c r="GO3" s="410"/>
      <c r="GP3" s="410"/>
      <c r="GQ3" s="410"/>
      <c r="GR3" s="409" t="s">
        <v>174</v>
      </c>
    </row>
    <row r="4" spans="1:200" ht="18.75" customHeight="1">
      <c r="AU4" s="410">
        <v>2</v>
      </c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J4" s="410"/>
      <c r="EK4" s="410"/>
      <c r="EL4" s="410"/>
      <c r="EM4" s="410"/>
      <c r="EN4" s="410"/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0"/>
      <c r="FH4" s="410"/>
      <c r="FI4" s="410"/>
      <c r="FJ4" s="410"/>
      <c r="FK4" s="410"/>
      <c r="FL4" s="410"/>
      <c r="FM4" s="410"/>
      <c r="FN4" s="410"/>
      <c r="FO4" s="410"/>
      <c r="FP4" s="410"/>
      <c r="FQ4" s="410"/>
      <c r="FR4" s="410"/>
      <c r="FS4" s="410"/>
      <c r="FT4" s="410"/>
      <c r="FU4" s="410"/>
      <c r="FV4" s="410"/>
      <c r="FW4" s="410"/>
      <c r="FX4" s="410"/>
      <c r="FY4" s="410"/>
      <c r="FZ4" s="410"/>
      <c r="GA4" s="410"/>
      <c r="GB4" s="410"/>
      <c r="GC4" s="410"/>
      <c r="GD4" s="410"/>
      <c r="GE4" s="410"/>
      <c r="GF4" s="410"/>
      <c r="GG4" s="410"/>
      <c r="GH4" s="410"/>
      <c r="GI4" s="410"/>
      <c r="GJ4" s="410"/>
      <c r="GK4" s="410"/>
      <c r="GL4" s="410"/>
      <c r="GM4" s="410"/>
      <c r="GN4" s="410"/>
      <c r="GO4" s="410"/>
      <c r="GP4" s="410"/>
      <c r="GQ4" s="410"/>
      <c r="GR4" s="409" t="s">
        <v>403</v>
      </c>
    </row>
    <row r="5" spans="1:200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U5" s="410"/>
      <c r="AV5" s="410"/>
      <c r="AW5" s="410"/>
      <c r="AX5" s="410"/>
      <c r="AY5" s="410"/>
      <c r="AZ5" s="410"/>
      <c r="BA5" s="413">
        <f>A5</f>
        <v>0</v>
      </c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0"/>
      <c r="FB5" s="410"/>
      <c r="FC5" s="410"/>
      <c r="FD5" s="410"/>
      <c r="FE5" s="410"/>
      <c r="FF5" s="410"/>
      <c r="FG5" s="410"/>
      <c r="FH5" s="410"/>
      <c r="FI5" s="410"/>
      <c r="FJ5" s="410"/>
      <c r="FK5" s="410"/>
      <c r="FL5" s="410"/>
      <c r="FM5" s="410"/>
      <c r="FN5" s="410"/>
      <c r="FO5" s="410"/>
      <c r="FP5" s="410"/>
      <c r="FQ5" s="410"/>
      <c r="FR5" s="410"/>
      <c r="FS5" s="410"/>
      <c r="FT5" s="410"/>
      <c r="FU5" s="410"/>
      <c r="FV5" s="410"/>
      <c r="FW5" s="410"/>
      <c r="FX5" s="410"/>
      <c r="FY5" s="410"/>
      <c r="FZ5" s="410"/>
      <c r="GA5" s="410"/>
      <c r="GB5" s="410"/>
      <c r="GC5" s="410"/>
      <c r="GD5" s="410"/>
      <c r="GE5" s="410"/>
      <c r="GF5" s="410"/>
      <c r="GG5" s="410"/>
      <c r="GH5" s="410"/>
      <c r="GI5" s="410"/>
      <c r="GJ5" s="410"/>
      <c r="GK5" s="410"/>
      <c r="GL5" s="410"/>
      <c r="GM5" s="410"/>
      <c r="GN5" s="410"/>
      <c r="GO5" s="410"/>
      <c r="GP5" s="410"/>
      <c r="GQ5" s="410"/>
      <c r="GR5" s="409"/>
    </row>
    <row r="6" spans="1:200" ht="18.75" customHeight="1"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  <c r="DL6" s="410"/>
      <c r="DM6" s="410"/>
      <c r="DN6" s="410"/>
      <c r="DO6" s="410"/>
      <c r="DP6" s="410"/>
      <c r="DQ6" s="410"/>
      <c r="DR6" s="410"/>
      <c r="DS6" s="410"/>
      <c r="DT6" s="410"/>
      <c r="DU6" s="410"/>
      <c r="DV6" s="410"/>
      <c r="DW6" s="410"/>
      <c r="DX6" s="410"/>
      <c r="DY6" s="410"/>
      <c r="DZ6" s="410"/>
      <c r="EA6" s="410"/>
      <c r="EB6" s="410"/>
      <c r="EC6" s="410"/>
      <c r="ED6" s="410"/>
      <c r="EE6" s="410"/>
      <c r="EF6" s="410"/>
      <c r="EG6" s="410"/>
      <c r="EH6" s="410"/>
      <c r="EI6" s="410"/>
      <c r="EJ6" s="410"/>
      <c r="EK6" s="410"/>
      <c r="EL6" s="410"/>
      <c r="EM6" s="410"/>
      <c r="EN6" s="410"/>
      <c r="EO6" s="410"/>
      <c r="EP6" s="410"/>
      <c r="EQ6" s="410"/>
      <c r="ER6" s="410"/>
      <c r="ES6" s="410"/>
      <c r="ET6" s="410"/>
      <c r="EU6" s="410"/>
      <c r="EV6" s="410"/>
      <c r="EW6" s="410"/>
      <c r="EX6" s="410"/>
      <c r="EY6" s="410"/>
      <c r="EZ6" s="410"/>
      <c r="FA6" s="410"/>
      <c r="FB6" s="410"/>
      <c r="FC6" s="410"/>
      <c r="FD6" s="410"/>
      <c r="FE6" s="410"/>
      <c r="FF6" s="410"/>
      <c r="FG6" s="410"/>
      <c r="FH6" s="410"/>
      <c r="FI6" s="410"/>
      <c r="FJ6" s="410"/>
      <c r="FK6" s="410"/>
      <c r="FL6" s="410"/>
      <c r="FM6" s="410"/>
      <c r="FN6" s="410"/>
      <c r="FO6" s="410"/>
      <c r="FP6" s="410"/>
      <c r="FQ6" s="410"/>
      <c r="FR6" s="410"/>
      <c r="FS6" s="410"/>
      <c r="FT6" s="410"/>
      <c r="FU6" s="410"/>
      <c r="FV6" s="410"/>
      <c r="FW6" s="410"/>
      <c r="FX6" s="410"/>
      <c r="FY6" s="410"/>
      <c r="FZ6" s="410"/>
      <c r="GA6" s="410"/>
      <c r="GB6" s="410"/>
      <c r="GC6" s="410"/>
      <c r="GD6" s="410"/>
      <c r="GE6" s="410"/>
      <c r="GF6" s="410"/>
      <c r="GG6" s="410"/>
      <c r="GH6" s="410"/>
      <c r="GI6" s="410"/>
      <c r="GJ6" s="410"/>
      <c r="GK6" s="410"/>
      <c r="GL6" s="410"/>
      <c r="GM6" s="410"/>
      <c r="GN6" s="410"/>
      <c r="GO6" s="410"/>
      <c r="GP6" s="410"/>
      <c r="GQ6" s="410"/>
      <c r="GR6" s="410"/>
    </row>
    <row r="7" spans="1:200" ht="18.75" customHeight="1">
      <c r="A7" s="364" t="s">
        <v>318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  <c r="EL7" s="410"/>
      <c r="EM7" s="410"/>
      <c r="EN7" s="410"/>
      <c r="EO7" s="410"/>
      <c r="EP7" s="410"/>
      <c r="EQ7" s="410"/>
      <c r="ER7" s="410"/>
      <c r="ES7" s="410"/>
      <c r="ET7" s="410"/>
      <c r="EU7" s="410"/>
      <c r="EV7" s="410"/>
      <c r="EW7" s="410"/>
      <c r="EX7" s="410"/>
      <c r="EY7" s="410"/>
      <c r="EZ7" s="410"/>
      <c r="FA7" s="410"/>
      <c r="FB7" s="410"/>
      <c r="FC7" s="410"/>
      <c r="FD7" s="410"/>
      <c r="FE7" s="410"/>
      <c r="FF7" s="410"/>
      <c r="FG7" s="410"/>
      <c r="FH7" s="410"/>
      <c r="FI7" s="410"/>
      <c r="FJ7" s="410"/>
      <c r="FK7" s="410"/>
      <c r="FL7" s="410"/>
      <c r="FM7" s="410"/>
      <c r="FN7" s="410"/>
      <c r="FO7" s="410"/>
      <c r="FP7" s="410"/>
      <c r="FQ7" s="410"/>
      <c r="FR7" s="410"/>
      <c r="FS7" s="410"/>
      <c r="FT7" s="410"/>
      <c r="FU7" s="410"/>
      <c r="FV7" s="410"/>
      <c r="FW7" s="410"/>
      <c r="FX7" s="410"/>
      <c r="FY7" s="410"/>
      <c r="FZ7" s="410"/>
      <c r="GA7" s="410"/>
      <c r="GB7" s="410"/>
      <c r="GC7" s="410"/>
      <c r="GD7" s="410"/>
      <c r="GE7" s="410"/>
      <c r="GF7" s="410"/>
      <c r="GG7" s="410"/>
      <c r="GH7" s="410"/>
      <c r="GI7" s="410"/>
      <c r="GJ7" s="410"/>
      <c r="GK7" s="410"/>
      <c r="GL7" s="410"/>
      <c r="GM7" s="410"/>
      <c r="GN7" s="410"/>
      <c r="GO7" s="410"/>
      <c r="GP7" s="410"/>
      <c r="GQ7" s="410"/>
      <c r="GR7" s="410"/>
    </row>
    <row r="8" spans="1:200" ht="18.75" customHeight="1">
      <c r="A8" s="379" t="s">
        <v>344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82" t="s">
        <v>323</v>
      </c>
      <c r="T8" s="378"/>
      <c r="U8" s="378"/>
      <c r="V8" s="387" t="s">
        <v>345</v>
      </c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91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0"/>
      <c r="FN8" s="410"/>
      <c r="FO8" s="410"/>
      <c r="FP8" s="410"/>
      <c r="FQ8" s="410"/>
      <c r="FR8" s="410"/>
      <c r="FS8" s="410"/>
      <c r="FT8" s="410"/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410"/>
      <c r="GR8" s="410"/>
    </row>
    <row r="9" spans="1:200" ht="18.75" customHeight="1">
      <c r="A9" s="380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84" t="s">
        <v>324</v>
      </c>
      <c r="T9" s="375"/>
      <c r="U9" s="375"/>
      <c r="V9" s="388" t="s">
        <v>346</v>
      </c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92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0"/>
      <c r="FI9" s="410"/>
      <c r="FJ9" s="410"/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</row>
    <row r="10" spans="1:200" ht="18.75" customHeight="1">
      <c r="A10" s="381" t="s">
        <v>319</v>
      </c>
      <c r="B10" s="373"/>
      <c r="C10" s="373"/>
      <c r="D10" s="373"/>
      <c r="E10" s="373"/>
      <c r="F10" s="373"/>
      <c r="G10" s="373"/>
      <c r="H10" s="373"/>
      <c r="I10" s="373"/>
      <c r="J10" s="367"/>
      <c r="K10" s="367"/>
      <c r="L10" s="367"/>
      <c r="M10" s="367"/>
      <c r="N10" s="367"/>
      <c r="O10" s="367"/>
      <c r="P10" s="367"/>
      <c r="Q10" s="367"/>
      <c r="R10" s="367"/>
      <c r="S10" s="385"/>
      <c r="T10" s="368"/>
      <c r="U10" s="368"/>
      <c r="V10" s="388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92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0"/>
      <c r="FF10" s="410"/>
      <c r="FG10" s="410"/>
      <c r="FH10" s="410"/>
      <c r="FI10" s="410"/>
      <c r="FJ10" s="410"/>
      <c r="FK10" s="410"/>
      <c r="FL10" s="410"/>
      <c r="FM10" s="410"/>
      <c r="FN10" s="410"/>
      <c r="FO10" s="410"/>
      <c r="FP10" s="410"/>
      <c r="FQ10" s="410"/>
      <c r="FR10" s="410"/>
      <c r="FS10" s="410"/>
      <c r="FT10" s="410"/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</row>
    <row r="11" spans="1:200" ht="18.75" customHeight="1">
      <c r="A11" s="382" t="s">
        <v>320</v>
      </c>
      <c r="B11" s="378"/>
      <c r="C11" s="376" t="s">
        <v>339</v>
      </c>
      <c r="D11" s="376"/>
      <c r="E11" s="376"/>
      <c r="F11" s="376"/>
      <c r="G11" s="376"/>
      <c r="H11" s="376"/>
      <c r="I11" s="376"/>
      <c r="J11" s="381" t="s">
        <v>321</v>
      </c>
      <c r="K11" s="373"/>
      <c r="L11" s="370" t="s">
        <v>340</v>
      </c>
      <c r="M11" s="370"/>
      <c r="N11" s="370"/>
      <c r="O11" s="370"/>
      <c r="P11" s="370"/>
      <c r="Q11" s="370"/>
      <c r="R11" s="370"/>
      <c r="S11" s="384" t="s">
        <v>324</v>
      </c>
      <c r="T11" s="375"/>
      <c r="U11" s="375"/>
      <c r="V11" s="389" t="s">
        <v>343</v>
      </c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93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0"/>
      <c r="FG11" s="410"/>
      <c r="FH11" s="410"/>
      <c r="FI11" s="410"/>
      <c r="FJ11" s="410"/>
      <c r="FK11" s="410"/>
      <c r="FL11" s="410"/>
      <c r="FM11" s="410"/>
      <c r="FN11" s="410"/>
      <c r="FO11" s="410"/>
      <c r="FP11" s="410"/>
      <c r="FQ11" s="410"/>
      <c r="FR11" s="410"/>
      <c r="FS11" s="410"/>
      <c r="FT11" s="410"/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</row>
    <row r="12" spans="1:200" ht="18.75" customHeight="1">
      <c r="A12" s="379" t="s">
        <v>178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85"/>
      <c r="T12" s="368"/>
      <c r="U12" s="368"/>
      <c r="V12" s="388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92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  <c r="FL12" s="410"/>
      <c r="FM12" s="410"/>
      <c r="FN12" s="410"/>
      <c r="FO12" s="410"/>
      <c r="FP12" s="410"/>
      <c r="FQ12" s="410"/>
      <c r="FR12" s="410"/>
      <c r="FS12" s="410"/>
      <c r="FT12" s="410"/>
      <c r="FU12" s="410"/>
      <c r="FV12" s="410"/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410"/>
      <c r="GR12" s="410"/>
    </row>
    <row r="13" spans="1:200" ht="18.75" customHeight="1">
      <c r="A13" s="380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85"/>
      <c r="T13" s="368"/>
      <c r="U13" s="368"/>
      <c r="V13" s="388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92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410"/>
      <c r="FL13" s="410"/>
      <c r="FM13" s="410"/>
      <c r="FN13" s="410"/>
      <c r="FO13" s="410"/>
      <c r="FP13" s="410"/>
      <c r="FQ13" s="410"/>
      <c r="FR13" s="410"/>
      <c r="FS13" s="410"/>
      <c r="FT13" s="410"/>
      <c r="FU13" s="410"/>
      <c r="FV13" s="410"/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410"/>
      <c r="GR13" s="410"/>
    </row>
    <row r="14" spans="1:200" ht="18.75" customHeight="1">
      <c r="A14" s="383" t="s">
        <v>322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86"/>
      <c r="T14" s="369"/>
      <c r="U14" s="369"/>
      <c r="V14" s="390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94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  <c r="FL14" s="410"/>
      <c r="FM14" s="410"/>
      <c r="FN14" s="410"/>
      <c r="FO14" s="410"/>
      <c r="FP14" s="410"/>
      <c r="FQ14" s="410"/>
      <c r="FR14" s="410"/>
      <c r="FS14" s="410"/>
      <c r="FT14" s="410"/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</row>
    <row r="15" spans="1:200" ht="18.75" customHeight="1"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  <c r="FL15" s="410"/>
      <c r="FM15" s="410"/>
      <c r="FN15" s="410"/>
      <c r="FO15" s="410"/>
      <c r="FP15" s="410"/>
      <c r="FQ15" s="410"/>
      <c r="FR15" s="410"/>
      <c r="FS15" s="410"/>
      <c r="FT15" s="410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</row>
    <row r="16" spans="1:200" ht="18.75" customHeight="1"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0"/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</row>
    <row r="17" spans="1:200" ht="18.75" customHeight="1"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0"/>
      <c r="FL17" s="410"/>
      <c r="FM17" s="410"/>
      <c r="FN17" s="410"/>
      <c r="FO17" s="410"/>
      <c r="FP17" s="410"/>
      <c r="FQ17" s="410"/>
      <c r="FR17" s="410"/>
      <c r="FS17" s="410"/>
      <c r="FT17" s="410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</row>
    <row r="18" spans="1:200" ht="26.25" customHeight="1">
      <c r="A18" s="395" t="s">
        <v>404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</row>
    <row r="19" spans="1:200" ht="18.75" customHeight="1"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0"/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</row>
    <row r="20" spans="1:200" ht="18.75" customHeight="1"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0"/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</row>
    <row r="21" spans="1:200" ht="18.75" customHeight="1"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0"/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</row>
    <row r="22" spans="1:200" ht="18.75" customHeight="1">
      <c r="A22" s="361" t="s">
        <v>325</v>
      </c>
      <c r="H22" s="365" t="s">
        <v>176</v>
      </c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</row>
    <row r="23" spans="1:200" ht="18.75" customHeight="1">
      <c r="A23" s="361" t="s">
        <v>326</v>
      </c>
      <c r="H23" s="365" t="s">
        <v>176</v>
      </c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0"/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</row>
    <row r="24" spans="1:200" ht="18.75" customHeight="1"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0"/>
      <c r="FQ24" s="410"/>
      <c r="FR24" s="410"/>
      <c r="FS24" s="410"/>
      <c r="FT24" s="410"/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</row>
    <row r="25" spans="1:200" ht="48" customHeight="1">
      <c r="A25" s="397" t="s">
        <v>327</v>
      </c>
      <c r="B25" s="398" t="s">
        <v>328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 t="s">
        <v>20</v>
      </c>
      <c r="W25" s="398"/>
      <c r="X25" s="398"/>
      <c r="Y25" s="398" t="s">
        <v>128</v>
      </c>
      <c r="Z25" s="398"/>
      <c r="AA25" s="398"/>
      <c r="AB25" s="398" t="s">
        <v>21</v>
      </c>
      <c r="AC25" s="398"/>
      <c r="AD25" s="398"/>
      <c r="AE25" s="398"/>
      <c r="AF25" s="398"/>
      <c r="AG25" s="398" t="s">
        <v>329</v>
      </c>
      <c r="AH25" s="398"/>
      <c r="AI25" s="398"/>
      <c r="AJ25" s="398"/>
      <c r="AK25" s="398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0"/>
      <c r="FL25" s="410"/>
      <c r="FM25" s="410"/>
      <c r="FN25" s="410"/>
      <c r="FO25" s="410"/>
      <c r="FP25" s="410"/>
      <c r="FQ25" s="410"/>
      <c r="FR25" s="410"/>
      <c r="FS25" s="410"/>
      <c r="FT25" s="410"/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</row>
    <row r="26" spans="1:200">
      <c r="A26" s="399">
        <v>1</v>
      </c>
      <c r="B26" s="400" t="s">
        <v>406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1"/>
      <c r="W26" s="401"/>
      <c r="X26" s="401"/>
      <c r="Y26" s="402"/>
      <c r="Z26" s="402"/>
      <c r="AA26" s="402"/>
      <c r="AB26" s="401">
        <v>1250153.6599999999</v>
      </c>
      <c r="AC26" s="401"/>
      <c r="AD26" s="401"/>
      <c r="AE26" s="401"/>
      <c r="AF26" s="401"/>
      <c r="AG26" s="401">
        <v>1250153.6599999999</v>
      </c>
      <c r="AH26" s="401"/>
      <c r="AI26" s="401"/>
      <c r="AJ26" s="401"/>
      <c r="AK26" s="401"/>
      <c r="AU26" s="410"/>
      <c r="AV26" s="410"/>
      <c r="AW26" s="410"/>
      <c r="AX26" s="410"/>
      <c r="AY26" s="410"/>
      <c r="AZ26" s="410"/>
      <c r="BA26" s="410"/>
      <c r="BB26" s="414" t="str">
        <f>B26</f>
        <v>Оплата по Договору № 2/1 от 25.04.2014г.</v>
      </c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  <c r="FT26" s="410"/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</row>
    <row r="27" spans="1:200" ht="18.75" customHeight="1">
      <c r="AF27" s="403" t="s">
        <v>330</v>
      </c>
      <c r="AG27" s="404">
        <f>SUM(AG26:AK26)</f>
        <v>1250153.6599999999</v>
      </c>
      <c r="AH27" s="405"/>
      <c r="AI27" s="405"/>
      <c r="AJ27" s="405"/>
      <c r="AK27" s="406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  <c r="FL27" s="410"/>
      <c r="FM27" s="410"/>
      <c r="FN27" s="410"/>
      <c r="FO27" s="410"/>
      <c r="FP27" s="410"/>
      <c r="FQ27" s="410"/>
      <c r="FR27" s="410"/>
      <c r="FS27" s="410"/>
      <c r="FT27" s="410"/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</row>
    <row r="28" spans="1:200" ht="18.75" customHeight="1">
      <c r="AF28" s="403" t="s">
        <v>331</v>
      </c>
      <c r="AG28" s="404">
        <f>Itogo-ROUND(Itogo/1.18,2)</f>
        <v>190701.40999999992</v>
      </c>
      <c r="AH28" s="405"/>
      <c r="AI28" s="405"/>
      <c r="AJ28" s="405"/>
      <c r="AK28" s="406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0"/>
      <c r="FL28" s="410"/>
      <c r="FM28" s="410"/>
      <c r="FN28" s="410"/>
      <c r="FO28" s="410"/>
      <c r="FP28" s="410"/>
      <c r="FQ28" s="410"/>
      <c r="FR28" s="410"/>
      <c r="FS28" s="410"/>
      <c r="FT28" s="410"/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</row>
    <row r="29" spans="1:200" ht="18.75" customHeight="1">
      <c r="AF29" s="403" t="s">
        <v>332</v>
      </c>
      <c r="AG29" s="404">
        <f t="shared" ref="AG29:AK29" si="0">AG27</f>
        <v>1250153.6599999999</v>
      </c>
      <c r="AH29" s="405"/>
      <c r="AI29" s="405"/>
      <c r="AJ29" s="405"/>
      <c r="AK29" s="406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410"/>
      <c r="FL29" s="410"/>
      <c r="FM29" s="410"/>
      <c r="FN29" s="410"/>
      <c r="FO29" s="410"/>
      <c r="FP29" s="410"/>
      <c r="FQ29" s="410"/>
      <c r="FR29" s="410"/>
      <c r="FS29" s="410"/>
      <c r="FT29" s="410"/>
      <c r="FU29" s="410"/>
      <c r="FV29" s="410"/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</row>
    <row r="30" spans="1:200" ht="18.75" customHeight="1"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0"/>
      <c r="FG30" s="410"/>
      <c r="FH30" s="410"/>
      <c r="FI30" s="410"/>
      <c r="FJ30" s="410"/>
      <c r="FK30" s="410"/>
      <c r="FL30" s="410"/>
      <c r="FM30" s="410"/>
      <c r="FN30" s="410"/>
      <c r="FO30" s="410"/>
      <c r="FP30" s="410"/>
      <c r="FQ30" s="410"/>
      <c r="FR30" s="410"/>
      <c r="FS30" s="410"/>
      <c r="FT30" s="410"/>
      <c r="FU30" s="410"/>
      <c r="FV30" s="410"/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</row>
    <row r="31" spans="1:200" ht="18.75" customHeight="1"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410"/>
      <c r="DZ31" s="410"/>
      <c r="EA31" s="410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0"/>
      <c r="FF31" s="410"/>
      <c r="FG31" s="410"/>
      <c r="FH31" s="410"/>
      <c r="FI31" s="410"/>
      <c r="FJ31" s="410"/>
      <c r="FK31" s="410"/>
      <c r="FL31" s="410"/>
      <c r="FM31" s="410"/>
      <c r="FN31" s="410"/>
      <c r="FO31" s="410"/>
      <c r="FP31" s="410"/>
      <c r="FQ31" s="410"/>
      <c r="FR31" s="410"/>
      <c r="FS31" s="410"/>
      <c r="FT31" s="410"/>
      <c r="FU31" s="410"/>
      <c r="FV31" s="410"/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410"/>
      <c r="GR31" s="410"/>
    </row>
    <row r="32" spans="1:200" ht="18.75" customHeight="1">
      <c r="A32" s="408" t="s">
        <v>333</v>
      </c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410"/>
      <c r="DZ32" s="410"/>
      <c r="EA32" s="410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0"/>
      <c r="ET32" s="410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0"/>
      <c r="FF32" s="410"/>
      <c r="FG32" s="410"/>
      <c r="FH32" s="410"/>
      <c r="FI32" s="410"/>
      <c r="FJ32" s="410"/>
      <c r="FK32" s="410"/>
      <c r="FL32" s="410"/>
      <c r="FM32" s="410"/>
      <c r="FN32" s="410"/>
      <c r="FO32" s="410"/>
      <c r="FP32" s="410"/>
      <c r="FQ32" s="410"/>
      <c r="FR32" s="410"/>
      <c r="FS32" s="410"/>
      <c r="FT32" s="410"/>
      <c r="FU32" s="410"/>
      <c r="FV32" s="410"/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410"/>
      <c r="GR32" s="410"/>
    </row>
    <row r="33" spans="1:200" ht="18.75" customHeight="1"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  <c r="FL33" s="410"/>
      <c r="FM33" s="410"/>
      <c r="FN33" s="410"/>
      <c r="FO33" s="410"/>
      <c r="FP33" s="410"/>
      <c r="FQ33" s="410"/>
      <c r="FR33" s="410"/>
      <c r="FS33" s="410"/>
      <c r="FT33" s="410"/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</row>
    <row r="34" spans="1:200" ht="18.75" customHeight="1">
      <c r="A34" s="361" t="s">
        <v>349</v>
      </c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0"/>
      <c r="FL34" s="410"/>
      <c r="FM34" s="410"/>
      <c r="FN34" s="410"/>
      <c r="FO34" s="410"/>
      <c r="FP34" s="410"/>
      <c r="FQ34" s="410"/>
      <c r="FR34" s="410"/>
      <c r="FS34" s="410"/>
      <c r="FT34" s="410"/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</row>
    <row r="35" spans="1:200" ht="18.75" customHeight="1">
      <c r="A35" s="361" t="s">
        <v>350</v>
      </c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0"/>
      <c r="FL35" s="410"/>
      <c r="FM35" s="410"/>
      <c r="FN35" s="410"/>
      <c r="FO35" s="410"/>
      <c r="FP35" s="410"/>
      <c r="FQ35" s="410"/>
      <c r="FR35" s="410"/>
      <c r="FS35" s="410"/>
      <c r="FT35" s="410"/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</row>
    <row r="36" spans="1:200" ht="18.75" customHeight="1"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410"/>
      <c r="FL36" s="410"/>
      <c r="FM36" s="410"/>
      <c r="FN36" s="410"/>
      <c r="FO36" s="410"/>
      <c r="FP36" s="410"/>
      <c r="FQ36" s="410"/>
      <c r="FR36" s="410"/>
      <c r="FS36" s="410"/>
      <c r="FT36" s="410"/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</row>
    <row r="37" spans="1:200" ht="18.75" customHeight="1"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410"/>
      <c r="FL37" s="410"/>
      <c r="FM37" s="410"/>
      <c r="FN37" s="410"/>
      <c r="FO37" s="410"/>
      <c r="FP37" s="410"/>
      <c r="FQ37" s="410"/>
      <c r="FR37" s="410"/>
      <c r="FS37" s="410"/>
      <c r="FT37" s="410"/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</row>
    <row r="38" spans="1:200" ht="18.75" customHeight="1"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  <c r="FL38" s="410"/>
      <c r="FM38" s="410"/>
      <c r="FN38" s="410"/>
      <c r="FO38" s="410"/>
      <c r="FP38" s="410"/>
      <c r="FQ38" s="410"/>
      <c r="FR38" s="410"/>
      <c r="FS38" s="410"/>
      <c r="FT38" s="410"/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</row>
    <row r="39" spans="1:200" ht="18.75" customHeight="1"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0"/>
      <c r="ER39" s="410"/>
      <c r="ES39" s="410"/>
      <c r="ET39" s="410"/>
      <c r="EU39" s="410"/>
      <c r="EV39" s="410"/>
      <c r="EW39" s="410"/>
      <c r="EX39" s="410"/>
      <c r="EY39" s="410"/>
      <c r="EZ39" s="410"/>
      <c r="FA39" s="410"/>
      <c r="FB39" s="410"/>
      <c r="FC39" s="410"/>
      <c r="FD39" s="410"/>
      <c r="FE39" s="410"/>
      <c r="FF39" s="410"/>
      <c r="FG39" s="410"/>
      <c r="FH39" s="410"/>
      <c r="FI39" s="410"/>
      <c r="FJ39" s="410"/>
      <c r="FK39" s="410"/>
      <c r="FL39" s="410"/>
      <c r="FM39" s="410"/>
      <c r="FN39" s="410"/>
      <c r="FO39" s="410"/>
      <c r="FP39" s="410"/>
      <c r="FQ39" s="410"/>
      <c r="FR39" s="410"/>
      <c r="FS39" s="410"/>
      <c r="FT39" s="410"/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</row>
    <row r="40" spans="1:200" ht="18.75" customHeight="1"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0"/>
      <c r="FL40" s="410"/>
      <c r="FM40" s="410"/>
      <c r="FN40" s="410"/>
      <c r="FO40" s="410"/>
      <c r="FP40" s="410"/>
      <c r="FQ40" s="410"/>
      <c r="FR40" s="410"/>
      <c r="FS40" s="410"/>
      <c r="FT40" s="41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410"/>
      <c r="GM40" s="410"/>
      <c r="GN40" s="410"/>
      <c r="GO40" s="410"/>
      <c r="GP40" s="410"/>
      <c r="GQ40" s="410"/>
      <c r="GR40" s="410"/>
    </row>
    <row r="41" spans="1:200" ht="18.75" customHeight="1">
      <c r="A41" s="407" t="s">
        <v>334</v>
      </c>
      <c r="I41" s="365" t="s">
        <v>341</v>
      </c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0"/>
      <c r="FL41" s="410"/>
      <c r="FM41" s="410"/>
      <c r="FN41" s="410"/>
      <c r="FO41" s="410"/>
      <c r="FP41" s="410"/>
      <c r="FQ41" s="410"/>
      <c r="FR41" s="410"/>
      <c r="FS41" s="410"/>
      <c r="FT41" s="410"/>
      <c r="FU41" s="410"/>
      <c r="FV41" s="410"/>
      <c r="FW41" s="410"/>
      <c r="FX41" s="410"/>
      <c r="FY41" s="410"/>
      <c r="FZ41" s="410"/>
      <c r="GA41" s="410"/>
      <c r="GB41" s="410"/>
      <c r="GC41" s="410"/>
      <c r="GD41" s="410"/>
      <c r="GE41" s="410"/>
      <c r="GF41" s="410"/>
      <c r="GG41" s="410"/>
      <c r="GH41" s="410"/>
      <c r="GI41" s="410"/>
      <c r="GJ41" s="410"/>
      <c r="GK41" s="410"/>
      <c r="GL41" s="410"/>
      <c r="GM41" s="410"/>
      <c r="GN41" s="410"/>
      <c r="GO41" s="410"/>
      <c r="GP41" s="410"/>
      <c r="GQ41" s="410"/>
      <c r="GR41" s="410"/>
    </row>
    <row r="42" spans="1:200" ht="18.75" customHeight="1"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0"/>
      <c r="FL42" s="410"/>
      <c r="FM42" s="410"/>
      <c r="FN42" s="410"/>
      <c r="FO42" s="410"/>
      <c r="FP42" s="410"/>
      <c r="FQ42" s="410"/>
      <c r="FR42" s="410"/>
      <c r="FS42" s="410"/>
      <c r="FT42" s="410"/>
      <c r="FU42" s="410"/>
      <c r="FV42" s="410"/>
      <c r="FW42" s="410"/>
      <c r="FX42" s="410"/>
      <c r="FY42" s="410"/>
      <c r="FZ42" s="410"/>
      <c r="GA42" s="410"/>
      <c r="GB42" s="410"/>
      <c r="GC42" s="410"/>
      <c r="GD42" s="410"/>
      <c r="GE42" s="410"/>
      <c r="GF42" s="410"/>
      <c r="GG42" s="410"/>
      <c r="GH42" s="410"/>
      <c r="GI42" s="410"/>
      <c r="GJ42" s="410"/>
      <c r="GK42" s="410"/>
      <c r="GL42" s="410"/>
      <c r="GM42" s="410"/>
      <c r="GN42" s="410"/>
      <c r="GO42" s="410"/>
      <c r="GP42" s="410"/>
      <c r="GQ42" s="410"/>
      <c r="GR42" s="410"/>
    </row>
    <row r="43" spans="1:200" ht="18.75" customHeight="1">
      <c r="P43" s="361" t="s">
        <v>85</v>
      </c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0"/>
      <c r="DQ43" s="410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0"/>
      <c r="EG43" s="410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0"/>
      <c r="EW43" s="410"/>
      <c r="EX43" s="410"/>
      <c r="EY43" s="410"/>
      <c r="EZ43" s="410"/>
      <c r="FA43" s="410"/>
      <c r="FB43" s="410"/>
      <c r="FC43" s="410"/>
      <c r="FD43" s="410"/>
      <c r="FE43" s="410"/>
      <c r="FF43" s="410"/>
      <c r="FG43" s="410"/>
      <c r="FH43" s="410"/>
      <c r="FI43" s="410"/>
      <c r="FJ43" s="410"/>
      <c r="FK43" s="410"/>
      <c r="FL43" s="410"/>
      <c r="FM43" s="410"/>
      <c r="FN43" s="410"/>
      <c r="FO43" s="410"/>
      <c r="FP43" s="410"/>
      <c r="FQ43" s="410"/>
      <c r="FR43" s="410"/>
      <c r="FS43" s="410"/>
      <c r="FT43" s="410"/>
      <c r="FU43" s="410"/>
      <c r="FV43" s="410"/>
      <c r="FW43" s="410"/>
      <c r="FX43" s="410"/>
      <c r="FY43" s="410"/>
      <c r="FZ43" s="410"/>
      <c r="GA43" s="410"/>
      <c r="GB43" s="410"/>
      <c r="GC43" s="410"/>
      <c r="GD43" s="410"/>
      <c r="GE43" s="410"/>
      <c r="GF43" s="410"/>
      <c r="GG43" s="410"/>
      <c r="GH43" s="410"/>
      <c r="GI43" s="410"/>
      <c r="GJ43" s="410"/>
      <c r="GK43" s="410"/>
      <c r="GL43" s="410"/>
      <c r="GM43" s="410"/>
      <c r="GN43" s="410"/>
      <c r="GO43" s="410"/>
      <c r="GP43" s="410"/>
      <c r="GQ43" s="410"/>
      <c r="GR43" s="410"/>
    </row>
    <row r="44" spans="1:200" ht="18.75" customHeight="1"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410"/>
      <c r="FL44" s="410"/>
      <c r="FM44" s="410"/>
      <c r="FN44" s="410"/>
      <c r="FO44" s="410"/>
      <c r="FP44" s="410"/>
      <c r="FQ44" s="410"/>
      <c r="FR44" s="410"/>
      <c r="FS44" s="410"/>
      <c r="FT44" s="410"/>
      <c r="FU44" s="410"/>
      <c r="FV44" s="410"/>
      <c r="FW44" s="410"/>
      <c r="FX44" s="410"/>
      <c r="FY44" s="410"/>
      <c r="FZ44" s="410"/>
      <c r="GA44" s="410"/>
      <c r="GB44" s="410"/>
      <c r="GC44" s="410"/>
      <c r="GD44" s="410"/>
      <c r="GE44" s="410"/>
      <c r="GF44" s="410"/>
      <c r="GG44" s="410"/>
      <c r="GH44" s="410"/>
      <c r="GI44" s="410"/>
      <c r="GJ44" s="410"/>
      <c r="GK44" s="410"/>
      <c r="GL44" s="410"/>
      <c r="GM44" s="410"/>
      <c r="GN44" s="410"/>
      <c r="GO44" s="410"/>
      <c r="GP44" s="410"/>
      <c r="GQ44" s="410"/>
      <c r="GR44" s="410"/>
    </row>
    <row r="45" spans="1:200" ht="18.75" customHeight="1">
      <c r="A45" s="407" t="s">
        <v>335</v>
      </c>
      <c r="I45" s="365" t="s">
        <v>342</v>
      </c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0"/>
      <c r="DQ45" s="410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0"/>
      <c r="EL45" s="410"/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410"/>
      <c r="FL45" s="410"/>
      <c r="FM45" s="410"/>
      <c r="FN45" s="410"/>
      <c r="FO45" s="410"/>
      <c r="FP45" s="410"/>
      <c r="FQ45" s="410"/>
      <c r="FR45" s="410"/>
      <c r="FS45" s="410"/>
      <c r="FT45" s="410"/>
      <c r="FU45" s="410"/>
      <c r="FV45" s="410"/>
      <c r="FW45" s="410"/>
      <c r="FX45" s="410"/>
      <c r="FY45" s="410"/>
      <c r="FZ45" s="410"/>
      <c r="GA45" s="410"/>
      <c r="GB45" s="410"/>
      <c r="GC45" s="410"/>
      <c r="GD45" s="410"/>
      <c r="GE45" s="410"/>
      <c r="GF45" s="410"/>
      <c r="GG45" s="410"/>
      <c r="GH45" s="410"/>
      <c r="GI45" s="410"/>
      <c r="GJ45" s="410"/>
      <c r="GK45" s="410"/>
      <c r="GL45" s="410"/>
      <c r="GM45" s="410"/>
      <c r="GN45" s="410"/>
      <c r="GO45" s="410"/>
      <c r="GP45" s="410"/>
      <c r="GQ45" s="410"/>
      <c r="GR45" s="410"/>
    </row>
    <row r="46" spans="1:200" ht="18.75" customHeight="1"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0"/>
      <c r="FL46" s="410"/>
      <c r="FM46" s="410"/>
      <c r="FN46" s="410"/>
      <c r="FO46" s="410"/>
      <c r="FP46" s="410"/>
      <c r="FQ46" s="410"/>
      <c r="FR46" s="410"/>
      <c r="FS46" s="410"/>
      <c r="FT46" s="410"/>
      <c r="FU46" s="410"/>
      <c r="FV46" s="410"/>
      <c r="FW46" s="410"/>
      <c r="FX46" s="410"/>
      <c r="FY46" s="410"/>
      <c r="FZ46" s="410"/>
      <c r="GA46" s="410"/>
      <c r="GB46" s="410"/>
      <c r="GC46" s="410"/>
      <c r="GD46" s="410"/>
      <c r="GE46" s="410"/>
      <c r="GF46" s="410"/>
      <c r="GG46" s="410"/>
      <c r="GH46" s="410"/>
      <c r="GI46" s="410"/>
      <c r="GJ46" s="410"/>
      <c r="GK46" s="410"/>
      <c r="GL46" s="410"/>
      <c r="GM46" s="410"/>
      <c r="GN46" s="410"/>
      <c r="GO46" s="410"/>
      <c r="GP46" s="410"/>
      <c r="GQ46" s="410"/>
      <c r="GR46" s="410"/>
    </row>
    <row r="47" spans="1:200" ht="18.75" customHeight="1"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0"/>
      <c r="FF47" s="410"/>
      <c r="FG47" s="410"/>
      <c r="FH47" s="410"/>
      <c r="FI47" s="410"/>
      <c r="FJ47" s="410"/>
      <c r="FK47" s="410"/>
      <c r="FL47" s="410"/>
      <c r="FM47" s="410"/>
      <c r="FN47" s="410"/>
      <c r="FO47" s="410"/>
      <c r="FP47" s="410"/>
      <c r="FQ47" s="410"/>
      <c r="FR47" s="410"/>
      <c r="FS47" s="410"/>
      <c r="FT47" s="410"/>
      <c r="FU47" s="410"/>
      <c r="FV47" s="410"/>
      <c r="FW47" s="410"/>
      <c r="FX47" s="410"/>
      <c r="FY47" s="410"/>
      <c r="FZ47" s="410"/>
      <c r="GA47" s="410"/>
      <c r="GB47" s="410"/>
      <c r="GC47" s="410"/>
      <c r="GD47" s="410"/>
      <c r="GE47" s="410"/>
      <c r="GF47" s="410"/>
      <c r="GG47" s="410"/>
      <c r="GH47" s="410"/>
      <c r="GI47" s="410"/>
      <c r="GJ47" s="410"/>
      <c r="GK47" s="410"/>
      <c r="GL47" s="410"/>
      <c r="GM47" s="410"/>
      <c r="GN47" s="410"/>
      <c r="GO47" s="410"/>
      <c r="GP47" s="410"/>
      <c r="GQ47" s="410"/>
      <c r="GR47" s="410"/>
    </row>
    <row r="48" spans="1:200" ht="18.75" customHeight="1"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0"/>
      <c r="FF48" s="410"/>
      <c r="FG48" s="410"/>
      <c r="FH48" s="410"/>
      <c r="FI48" s="410"/>
      <c r="FJ48" s="410"/>
      <c r="FK48" s="410"/>
      <c r="FL48" s="410"/>
      <c r="FM48" s="410"/>
      <c r="FN48" s="410"/>
      <c r="FO48" s="410"/>
      <c r="FP48" s="410"/>
      <c r="FQ48" s="410"/>
      <c r="FR48" s="410"/>
      <c r="FS48" s="410"/>
      <c r="FT48" s="410"/>
      <c r="FU48" s="410"/>
      <c r="FV48" s="410"/>
      <c r="FW48" s="410"/>
      <c r="FX48" s="410"/>
      <c r="FY48" s="410"/>
      <c r="FZ48" s="410"/>
      <c r="GA48" s="410"/>
      <c r="GB48" s="410"/>
      <c r="GC48" s="410"/>
      <c r="GD48" s="410"/>
      <c r="GE48" s="410"/>
      <c r="GF48" s="410"/>
      <c r="GG48" s="410"/>
      <c r="GH48" s="410"/>
      <c r="GI48" s="410"/>
      <c r="GJ48" s="410"/>
      <c r="GK48" s="410"/>
      <c r="GL48" s="410"/>
      <c r="GM48" s="410"/>
      <c r="GN48" s="410"/>
      <c r="GO48" s="410"/>
      <c r="GP48" s="410"/>
      <c r="GQ48" s="410"/>
      <c r="GR48" s="410"/>
    </row>
    <row r="49" spans="47:200" ht="18.75" customHeight="1"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410"/>
      <c r="FL49" s="410"/>
      <c r="FM49" s="410"/>
      <c r="FN49" s="410"/>
      <c r="FO49" s="410"/>
      <c r="FP49" s="410"/>
      <c r="FQ49" s="410"/>
      <c r="FR49" s="410"/>
      <c r="FS49" s="410"/>
      <c r="FT49" s="410"/>
      <c r="FU49" s="410"/>
      <c r="FV49" s="410"/>
      <c r="FW49" s="410"/>
      <c r="FX49" s="410"/>
      <c r="FY49" s="410"/>
      <c r="FZ49" s="410"/>
      <c r="GA49" s="410"/>
      <c r="GB49" s="410"/>
      <c r="GC49" s="410"/>
      <c r="GD49" s="410"/>
      <c r="GE49" s="410"/>
      <c r="GF49" s="410"/>
      <c r="GG49" s="410"/>
      <c r="GH49" s="410"/>
      <c r="GI49" s="410"/>
      <c r="GJ49" s="410"/>
      <c r="GK49" s="410"/>
      <c r="GL49" s="410"/>
      <c r="GM49" s="410"/>
      <c r="GN49" s="410"/>
      <c r="GO49" s="410"/>
      <c r="GP49" s="410"/>
      <c r="GQ49" s="410"/>
      <c r="GR49" s="410"/>
    </row>
    <row r="50" spans="47:200" ht="18.75" customHeight="1"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0"/>
      <c r="DM50" s="410"/>
      <c r="DN50" s="410"/>
      <c r="DO50" s="410"/>
      <c r="DP50" s="410"/>
      <c r="DQ50" s="410"/>
      <c r="DR50" s="410"/>
      <c r="DS50" s="410"/>
      <c r="DT50" s="410"/>
      <c r="DU50" s="410"/>
      <c r="DV50" s="410"/>
      <c r="DW50" s="410"/>
      <c r="DX50" s="410"/>
      <c r="DY50" s="410"/>
      <c r="DZ50" s="410"/>
      <c r="EA50" s="410"/>
      <c r="EB50" s="410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0"/>
      <c r="EN50" s="410"/>
      <c r="EO50" s="410"/>
      <c r="EP50" s="410"/>
      <c r="EQ50" s="410"/>
      <c r="ER50" s="410"/>
      <c r="ES50" s="410"/>
      <c r="ET50" s="410"/>
      <c r="EU50" s="410"/>
      <c r="EV50" s="410"/>
      <c r="EW50" s="410"/>
      <c r="EX50" s="410"/>
      <c r="EY50" s="410"/>
      <c r="EZ50" s="410"/>
      <c r="FA50" s="410"/>
      <c r="FB50" s="410"/>
      <c r="FC50" s="410"/>
      <c r="FD50" s="410"/>
      <c r="FE50" s="410"/>
      <c r="FF50" s="410"/>
      <c r="FG50" s="410"/>
      <c r="FH50" s="410"/>
      <c r="FI50" s="410"/>
      <c r="FJ50" s="410"/>
      <c r="FK50" s="410"/>
      <c r="FL50" s="410"/>
      <c r="FM50" s="410"/>
      <c r="FN50" s="410"/>
      <c r="FO50" s="410"/>
      <c r="FP50" s="410"/>
      <c r="FQ50" s="410"/>
      <c r="FR50" s="410"/>
      <c r="FS50" s="410"/>
      <c r="FT50" s="410"/>
      <c r="FU50" s="410"/>
      <c r="FV50" s="410"/>
      <c r="FW50" s="410"/>
      <c r="FX50" s="410"/>
      <c r="FY50" s="410"/>
      <c r="FZ50" s="410"/>
      <c r="GA50" s="410"/>
      <c r="GB50" s="410"/>
      <c r="GC50" s="410"/>
      <c r="GD50" s="410"/>
      <c r="GE50" s="410"/>
      <c r="GF50" s="410"/>
      <c r="GG50" s="410"/>
      <c r="GH50" s="410"/>
      <c r="GI50" s="410"/>
      <c r="GJ50" s="410"/>
      <c r="GK50" s="410"/>
      <c r="GL50" s="410"/>
      <c r="GM50" s="410"/>
      <c r="GN50" s="410"/>
      <c r="GO50" s="410"/>
      <c r="GP50" s="410"/>
      <c r="GQ50" s="410"/>
      <c r="GR50" s="410"/>
    </row>
    <row r="51" spans="47:200" ht="18.75" customHeight="1"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0"/>
      <c r="CP51" s="410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0"/>
      <c r="DC51" s="410"/>
      <c r="DD51" s="410"/>
      <c r="DE51" s="410"/>
      <c r="DF51" s="410"/>
      <c r="DG51" s="410"/>
      <c r="DH51" s="410"/>
      <c r="DI51" s="410"/>
      <c r="DJ51" s="410"/>
      <c r="DK51" s="410"/>
      <c r="DL51" s="410"/>
      <c r="DM51" s="410"/>
      <c r="DN51" s="410"/>
      <c r="DO51" s="410"/>
      <c r="DP51" s="410"/>
      <c r="DQ51" s="410"/>
      <c r="DR51" s="410"/>
      <c r="DS51" s="410"/>
      <c r="DT51" s="410"/>
      <c r="DU51" s="410"/>
      <c r="DV51" s="410"/>
      <c r="DW51" s="410"/>
      <c r="DX51" s="410"/>
      <c r="DY51" s="410"/>
      <c r="DZ51" s="410"/>
      <c r="EA51" s="410"/>
      <c r="EB51" s="410"/>
      <c r="EC51" s="410"/>
      <c r="ED51" s="410"/>
      <c r="EE51" s="410"/>
      <c r="EF51" s="410"/>
      <c r="EG51" s="410"/>
      <c r="EH51" s="410"/>
      <c r="EI51" s="410"/>
      <c r="EJ51" s="410"/>
      <c r="EK51" s="410"/>
      <c r="EL51" s="410"/>
      <c r="EM51" s="410"/>
      <c r="EN51" s="410"/>
      <c r="EO51" s="410"/>
      <c r="EP51" s="410"/>
      <c r="EQ51" s="410"/>
      <c r="ER51" s="410"/>
      <c r="ES51" s="410"/>
      <c r="ET51" s="410"/>
      <c r="EU51" s="410"/>
      <c r="EV51" s="410"/>
      <c r="EW51" s="410"/>
      <c r="EX51" s="410"/>
      <c r="EY51" s="410"/>
      <c r="EZ51" s="410"/>
      <c r="FA51" s="410"/>
      <c r="FB51" s="410"/>
      <c r="FC51" s="410"/>
      <c r="FD51" s="410"/>
      <c r="FE51" s="410"/>
      <c r="FF51" s="410"/>
      <c r="FG51" s="410"/>
      <c r="FH51" s="410"/>
      <c r="FI51" s="410"/>
      <c r="FJ51" s="410"/>
      <c r="FK51" s="410"/>
      <c r="FL51" s="410"/>
      <c r="FM51" s="410"/>
      <c r="FN51" s="410"/>
      <c r="FO51" s="410"/>
      <c r="FP51" s="410"/>
      <c r="FQ51" s="410"/>
      <c r="FR51" s="410"/>
      <c r="FS51" s="410"/>
      <c r="FT51" s="410"/>
      <c r="FU51" s="410"/>
      <c r="FV51" s="410"/>
      <c r="FW51" s="410"/>
      <c r="FX51" s="410"/>
      <c r="FY51" s="410"/>
      <c r="FZ51" s="410"/>
      <c r="GA51" s="410"/>
      <c r="GB51" s="410"/>
      <c r="GC51" s="410"/>
      <c r="GD51" s="410"/>
      <c r="GE51" s="410"/>
      <c r="GF51" s="410"/>
      <c r="GG51" s="410"/>
      <c r="GH51" s="410"/>
      <c r="GI51" s="410"/>
      <c r="GJ51" s="410"/>
      <c r="GK51" s="410"/>
      <c r="GL51" s="410"/>
      <c r="GM51" s="410"/>
      <c r="GN51" s="410"/>
      <c r="GO51" s="410"/>
      <c r="GP51" s="410"/>
      <c r="GQ51" s="410"/>
      <c r="GR51" s="410"/>
    </row>
    <row r="52" spans="47:200" ht="18.75" customHeight="1"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0"/>
      <c r="CH52" s="410"/>
      <c r="CI52" s="410"/>
      <c r="CJ52" s="410"/>
      <c r="CK52" s="410"/>
      <c r="CL52" s="410"/>
      <c r="CM52" s="410"/>
      <c r="CN52" s="410"/>
      <c r="CO52" s="410"/>
      <c r="CP52" s="410"/>
      <c r="CQ52" s="410"/>
      <c r="CR52" s="410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410"/>
      <c r="DF52" s="410"/>
      <c r="DG52" s="410"/>
      <c r="DH52" s="410"/>
      <c r="DI52" s="410"/>
      <c r="DJ52" s="410"/>
      <c r="DK52" s="410"/>
      <c r="DL52" s="410"/>
      <c r="DM52" s="410"/>
      <c r="DN52" s="410"/>
      <c r="DO52" s="410"/>
      <c r="DP52" s="410"/>
      <c r="DQ52" s="410"/>
      <c r="DR52" s="410"/>
      <c r="DS52" s="410"/>
      <c r="DT52" s="410"/>
      <c r="DU52" s="410"/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0"/>
      <c r="EL52" s="410"/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0"/>
      <c r="FE52" s="410"/>
      <c r="FF52" s="410"/>
      <c r="FG52" s="410"/>
      <c r="FH52" s="410"/>
      <c r="FI52" s="410"/>
      <c r="FJ52" s="410"/>
      <c r="FK52" s="410"/>
      <c r="FL52" s="410"/>
      <c r="FM52" s="410"/>
      <c r="FN52" s="410"/>
      <c r="FO52" s="410"/>
      <c r="FP52" s="410"/>
      <c r="FQ52" s="410"/>
      <c r="FR52" s="410"/>
      <c r="FS52" s="410"/>
      <c r="FT52" s="410"/>
      <c r="FU52" s="410"/>
      <c r="FV52" s="410"/>
      <c r="FW52" s="410"/>
      <c r="FX52" s="410"/>
      <c r="FY52" s="410"/>
      <c r="FZ52" s="410"/>
      <c r="GA52" s="410"/>
      <c r="GB52" s="410"/>
      <c r="GC52" s="410"/>
      <c r="GD52" s="410"/>
      <c r="GE52" s="410"/>
      <c r="GF52" s="410"/>
      <c r="GG52" s="410"/>
      <c r="GH52" s="410"/>
      <c r="GI52" s="410"/>
      <c r="GJ52" s="410"/>
      <c r="GK52" s="410"/>
      <c r="GL52" s="410"/>
      <c r="GM52" s="410"/>
      <c r="GN52" s="410"/>
      <c r="GO52" s="410"/>
      <c r="GP52" s="410"/>
      <c r="GQ52" s="410"/>
      <c r="GR52" s="410"/>
    </row>
    <row r="53" spans="47:200" ht="18.75" customHeight="1"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0"/>
      <c r="DS53" s="410"/>
      <c r="DT53" s="410"/>
      <c r="DU53" s="410"/>
      <c r="DV53" s="410"/>
      <c r="DW53" s="410"/>
      <c r="DX53" s="410"/>
      <c r="DY53" s="410"/>
      <c r="DZ53" s="410"/>
      <c r="EA53" s="410"/>
      <c r="EB53" s="410"/>
      <c r="EC53" s="410"/>
      <c r="ED53" s="410"/>
      <c r="EE53" s="410"/>
      <c r="EF53" s="410"/>
      <c r="EG53" s="410"/>
      <c r="EH53" s="410"/>
      <c r="EI53" s="410"/>
      <c r="EJ53" s="410"/>
      <c r="EK53" s="410"/>
      <c r="EL53" s="410"/>
      <c r="EM53" s="410"/>
      <c r="EN53" s="410"/>
      <c r="EO53" s="410"/>
      <c r="EP53" s="410"/>
      <c r="EQ53" s="410"/>
      <c r="ER53" s="410"/>
      <c r="ES53" s="410"/>
      <c r="ET53" s="410"/>
      <c r="EU53" s="410"/>
      <c r="EV53" s="410"/>
      <c r="EW53" s="410"/>
      <c r="EX53" s="410"/>
      <c r="EY53" s="410"/>
      <c r="EZ53" s="410"/>
      <c r="FA53" s="410"/>
      <c r="FB53" s="410"/>
      <c r="FC53" s="410"/>
      <c r="FD53" s="410"/>
      <c r="FE53" s="410"/>
      <c r="FF53" s="410"/>
      <c r="FG53" s="410"/>
      <c r="FH53" s="410"/>
      <c r="FI53" s="410"/>
      <c r="FJ53" s="410"/>
      <c r="FK53" s="410"/>
      <c r="FL53" s="410"/>
      <c r="FM53" s="410"/>
      <c r="FN53" s="410"/>
      <c r="FO53" s="410"/>
      <c r="FP53" s="410"/>
      <c r="FQ53" s="410"/>
      <c r="FR53" s="410"/>
      <c r="FS53" s="410"/>
      <c r="FT53" s="410"/>
      <c r="FU53" s="410"/>
      <c r="FV53" s="410"/>
      <c r="FW53" s="410"/>
      <c r="FX53" s="410"/>
      <c r="FY53" s="410"/>
      <c r="FZ53" s="410"/>
      <c r="GA53" s="410"/>
      <c r="GB53" s="410"/>
      <c r="GC53" s="410"/>
      <c r="GD53" s="410"/>
      <c r="GE53" s="410"/>
      <c r="GF53" s="410"/>
      <c r="GG53" s="410"/>
      <c r="GH53" s="410"/>
      <c r="GI53" s="410"/>
      <c r="GJ53" s="410"/>
      <c r="GK53" s="410"/>
      <c r="GL53" s="410"/>
      <c r="GM53" s="410"/>
      <c r="GN53" s="410"/>
      <c r="GO53" s="410"/>
      <c r="GP53" s="410"/>
      <c r="GQ53" s="410"/>
      <c r="GR53" s="410"/>
    </row>
    <row r="54" spans="47:200" ht="18.75" customHeight="1"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10"/>
      <c r="DP54" s="410"/>
      <c r="DQ54" s="410"/>
      <c r="DR54" s="410"/>
      <c r="DS54" s="410"/>
      <c r="DT54" s="410"/>
      <c r="DU54" s="410"/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0"/>
      <c r="FE54" s="410"/>
      <c r="FF54" s="410"/>
      <c r="FG54" s="410"/>
      <c r="FH54" s="410"/>
      <c r="FI54" s="410"/>
      <c r="FJ54" s="410"/>
      <c r="FK54" s="410"/>
      <c r="FL54" s="410"/>
      <c r="FM54" s="410"/>
      <c r="FN54" s="410"/>
      <c r="FO54" s="410"/>
      <c r="FP54" s="410"/>
      <c r="FQ54" s="410"/>
      <c r="FR54" s="410"/>
      <c r="FS54" s="410"/>
      <c r="FT54" s="410"/>
      <c r="FU54" s="410"/>
      <c r="FV54" s="410"/>
      <c r="FW54" s="410"/>
      <c r="FX54" s="410"/>
      <c r="FY54" s="410"/>
      <c r="FZ54" s="410"/>
      <c r="GA54" s="410"/>
      <c r="GB54" s="410"/>
      <c r="GC54" s="410"/>
      <c r="GD54" s="410"/>
      <c r="GE54" s="410"/>
      <c r="GF54" s="410"/>
      <c r="GG54" s="410"/>
      <c r="GH54" s="410"/>
      <c r="GI54" s="410"/>
      <c r="GJ54" s="410"/>
      <c r="GK54" s="410"/>
      <c r="GL54" s="410"/>
      <c r="GM54" s="410"/>
      <c r="GN54" s="410"/>
      <c r="GO54" s="410"/>
      <c r="GP54" s="410"/>
      <c r="GQ54" s="410"/>
      <c r="GR54" s="410"/>
    </row>
    <row r="55" spans="47:200" ht="18.75" customHeight="1"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0"/>
      <c r="BQ55" s="410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0"/>
      <c r="CL55" s="410"/>
      <c r="CM55" s="410"/>
      <c r="CN55" s="410"/>
      <c r="CO55" s="410"/>
      <c r="CP55" s="410"/>
      <c r="CQ55" s="410"/>
      <c r="CR55" s="410"/>
      <c r="CS55" s="410"/>
      <c r="CT55" s="410"/>
      <c r="CU55" s="410"/>
      <c r="CV55" s="410"/>
      <c r="CW55" s="410"/>
      <c r="CX55" s="410"/>
      <c r="CY55" s="410"/>
      <c r="CZ55" s="410"/>
      <c r="DA55" s="410"/>
      <c r="DB55" s="410"/>
      <c r="DC55" s="410"/>
      <c r="DD55" s="410"/>
      <c r="DE55" s="410"/>
      <c r="DF55" s="410"/>
      <c r="DG55" s="410"/>
      <c r="DH55" s="410"/>
      <c r="DI55" s="410"/>
      <c r="DJ55" s="410"/>
      <c r="DK55" s="410"/>
      <c r="DL55" s="410"/>
      <c r="DM55" s="410"/>
      <c r="DN55" s="410"/>
      <c r="DO55" s="410"/>
      <c r="DP55" s="410"/>
      <c r="DQ55" s="410"/>
      <c r="DR55" s="410"/>
      <c r="DS55" s="410"/>
      <c r="DT55" s="410"/>
      <c r="DU55" s="410"/>
      <c r="DV55" s="410"/>
      <c r="DW55" s="410"/>
      <c r="DX55" s="410"/>
      <c r="DY55" s="410"/>
      <c r="DZ55" s="410"/>
      <c r="EA55" s="410"/>
      <c r="EB55" s="410"/>
      <c r="EC55" s="410"/>
      <c r="ED55" s="410"/>
      <c r="EE55" s="410"/>
      <c r="EF55" s="410"/>
      <c r="EG55" s="410"/>
      <c r="EH55" s="410"/>
      <c r="EI55" s="410"/>
      <c r="EJ55" s="410"/>
      <c r="EK55" s="410"/>
      <c r="EL55" s="410"/>
      <c r="EM55" s="410"/>
      <c r="EN55" s="410"/>
      <c r="EO55" s="410"/>
      <c r="EP55" s="410"/>
      <c r="EQ55" s="410"/>
      <c r="ER55" s="410"/>
      <c r="ES55" s="410"/>
      <c r="ET55" s="410"/>
      <c r="EU55" s="410"/>
      <c r="EV55" s="410"/>
      <c r="EW55" s="410"/>
      <c r="EX55" s="410"/>
      <c r="EY55" s="410"/>
      <c r="EZ55" s="410"/>
      <c r="FA55" s="410"/>
      <c r="FB55" s="410"/>
      <c r="FC55" s="410"/>
      <c r="FD55" s="410"/>
      <c r="FE55" s="410"/>
      <c r="FF55" s="410"/>
      <c r="FG55" s="410"/>
      <c r="FH55" s="410"/>
      <c r="FI55" s="410"/>
      <c r="FJ55" s="410"/>
      <c r="FK55" s="410"/>
      <c r="FL55" s="410"/>
      <c r="FM55" s="410"/>
      <c r="FN55" s="410"/>
      <c r="FO55" s="410"/>
      <c r="FP55" s="410"/>
      <c r="FQ55" s="410"/>
      <c r="FR55" s="410"/>
      <c r="FS55" s="410"/>
      <c r="FT55" s="410"/>
      <c r="FU55" s="410"/>
      <c r="FV55" s="410"/>
      <c r="FW55" s="410"/>
      <c r="FX55" s="410"/>
      <c r="FY55" s="410"/>
      <c r="FZ55" s="410"/>
      <c r="GA55" s="410"/>
      <c r="GB55" s="410"/>
      <c r="GC55" s="410"/>
      <c r="GD55" s="410"/>
      <c r="GE55" s="410"/>
      <c r="GF55" s="410"/>
      <c r="GG55" s="410"/>
      <c r="GH55" s="410"/>
      <c r="GI55" s="410"/>
      <c r="GJ55" s="410"/>
      <c r="GK55" s="410"/>
      <c r="GL55" s="410"/>
      <c r="GM55" s="410"/>
      <c r="GN55" s="410"/>
      <c r="GO55" s="410"/>
      <c r="GP55" s="410"/>
      <c r="GQ55" s="410"/>
      <c r="GR55" s="410"/>
    </row>
    <row r="56" spans="47:200" ht="18.75" customHeight="1"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  <c r="BU56" s="410"/>
      <c r="BV56" s="410"/>
      <c r="BW56" s="410"/>
      <c r="BX56" s="410"/>
      <c r="BY56" s="410"/>
      <c r="BZ56" s="410"/>
      <c r="CA56" s="410"/>
      <c r="CB56" s="410"/>
      <c r="CC56" s="410"/>
      <c r="CD56" s="410"/>
      <c r="CE56" s="410"/>
      <c r="CF56" s="410"/>
      <c r="CG56" s="410"/>
      <c r="CH56" s="410"/>
      <c r="CI56" s="410"/>
      <c r="CJ56" s="410"/>
      <c r="CK56" s="410"/>
      <c r="CL56" s="410"/>
      <c r="CM56" s="410"/>
      <c r="CN56" s="410"/>
      <c r="CO56" s="410"/>
      <c r="CP56" s="410"/>
      <c r="CQ56" s="410"/>
      <c r="CR56" s="410"/>
      <c r="CS56" s="410"/>
      <c r="CT56" s="410"/>
      <c r="CU56" s="410"/>
      <c r="CV56" s="410"/>
      <c r="CW56" s="410"/>
      <c r="CX56" s="410"/>
      <c r="CY56" s="410"/>
      <c r="CZ56" s="410"/>
      <c r="DA56" s="410"/>
      <c r="DB56" s="410"/>
      <c r="DC56" s="410"/>
      <c r="DD56" s="410"/>
      <c r="DE56" s="410"/>
      <c r="DF56" s="410"/>
      <c r="DG56" s="410"/>
      <c r="DH56" s="410"/>
      <c r="DI56" s="410"/>
      <c r="DJ56" s="410"/>
      <c r="DK56" s="410"/>
      <c r="DL56" s="410"/>
      <c r="DM56" s="410"/>
      <c r="DN56" s="410"/>
      <c r="DO56" s="410"/>
      <c r="DP56" s="410"/>
      <c r="DQ56" s="410"/>
      <c r="DR56" s="410"/>
      <c r="DS56" s="410"/>
      <c r="DT56" s="410"/>
      <c r="DU56" s="410"/>
      <c r="DV56" s="410"/>
      <c r="DW56" s="410"/>
      <c r="DX56" s="410"/>
      <c r="DY56" s="410"/>
      <c r="DZ56" s="410"/>
      <c r="EA56" s="410"/>
      <c r="EB56" s="410"/>
      <c r="EC56" s="410"/>
      <c r="ED56" s="410"/>
      <c r="EE56" s="410"/>
      <c r="EF56" s="410"/>
      <c r="EG56" s="410"/>
      <c r="EH56" s="410"/>
      <c r="EI56" s="410"/>
      <c r="EJ56" s="410"/>
      <c r="EK56" s="410"/>
      <c r="EL56" s="410"/>
      <c r="EM56" s="410"/>
      <c r="EN56" s="410"/>
      <c r="EO56" s="410"/>
      <c r="EP56" s="410"/>
      <c r="EQ56" s="410"/>
      <c r="ER56" s="410"/>
      <c r="ES56" s="410"/>
      <c r="ET56" s="410"/>
      <c r="EU56" s="410"/>
      <c r="EV56" s="410"/>
      <c r="EW56" s="410"/>
      <c r="EX56" s="410"/>
      <c r="EY56" s="410"/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0"/>
      <c r="FL56" s="410"/>
      <c r="FM56" s="410"/>
      <c r="FN56" s="410"/>
      <c r="FO56" s="410"/>
      <c r="FP56" s="410"/>
      <c r="FQ56" s="410"/>
      <c r="FR56" s="410"/>
      <c r="FS56" s="410"/>
      <c r="FT56" s="410"/>
      <c r="FU56" s="410"/>
      <c r="FV56" s="410"/>
      <c r="FW56" s="410"/>
      <c r="FX56" s="410"/>
      <c r="FY56" s="410"/>
      <c r="FZ56" s="410"/>
      <c r="GA56" s="410"/>
      <c r="GB56" s="410"/>
      <c r="GC56" s="410"/>
      <c r="GD56" s="410"/>
      <c r="GE56" s="410"/>
      <c r="GF56" s="410"/>
      <c r="GG56" s="410"/>
      <c r="GH56" s="410"/>
      <c r="GI56" s="410"/>
      <c r="GJ56" s="410"/>
      <c r="GK56" s="410"/>
      <c r="GL56" s="410"/>
      <c r="GM56" s="410"/>
      <c r="GN56" s="410"/>
      <c r="GO56" s="410"/>
      <c r="GP56" s="410"/>
      <c r="GQ56" s="410"/>
      <c r="GR56" s="410"/>
    </row>
    <row r="57" spans="47:200" ht="18.75" customHeight="1"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10"/>
      <c r="DM57" s="410"/>
      <c r="DN57" s="410"/>
      <c r="DO57" s="410"/>
      <c r="DP57" s="410"/>
      <c r="DQ57" s="410"/>
      <c r="DR57" s="410"/>
      <c r="DS57" s="410"/>
      <c r="DT57" s="410"/>
      <c r="DU57" s="410"/>
      <c r="DV57" s="410"/>
      <c r="DW57" s="410"/>
      <c r="DX57" s="410"/>
      <c r="DY57" s="410"/>
      <c r="DZ57" s="410"/>
      <c r="EA57" s="410"/>
      <c r="EB57" s="410"/>
      <c r="EC57" s="410"/>
      <c r="ED57" s="410"/>
      <c r="EE57" s="410"/>
      <c r="EF57" s="410"/>
      <c r="EG57" s="410"/>
      <c r="EH57" s="410"/>
      <c r="EI57" s="410"/>
      <c r="EJ57" s="410"/>
      <c r="EK57" s="410"/>
      <c r="EL57" s="410"/>
      <c r="EM57" s="410"/>
      <c r="EN57" s="410"/>
      <c r="EO57" s="410"/>
      <c r="EP57" s="410"/>
      <c r="EQ57" s="410"/>
      <c r="ER57" s="410"/>
      <c r="ES57" s="410"/>
      <c r="ET57" s="410"/>
      <c r="EU57" s="410"/>
      <c r="EV57" s="410"/>
      <c r="EW57" s="410"/>
      <c r="EX57" s="410"/>
      <c r="EY57" s="410"/>
      <c r="EZ57" s="410"/>
      <c r="FA57" s="410"/>
      <c r="FB57" s="410"/>
      <c r="FC57" s="410"/>
      <c r="FD57" s="410"/>
      <c r="FE57" s="410"/>
      <c r="FF57" s="410"/>
      <c r="FG57" s="410"/>
      <c r="FH57" s="410"/>
      <c r="FI57" s="410"/>
      <c r="FJ57" s="410"/>
      <c r="FK57" s="410"/>
      <c r="FL57" s="410"/>
      <c r="FM57" s="410"/>
      <c r="FN57" s="410"/>
      <c r="FO57" s="410"/>
      <c r="FP57" s="410"/>
      <c r="FQ57" s="410"/>
      <c r="FR57" s="410"/>
      <c r="FS57" s="410"/>
      <c r="FT57" s="410"/>
      <c r="FU57" s="410"/>
      <c r="FV57" s="410"/>
      <c r="FW57" s="410"/>
      <c r="FX57" s="410"/>
      <c r="FY57" s="410"/>
      <c r="FZ57" s="410"/>
      <c r="GA57" s="410"/>
      <c r="GB57" s="410"/>
      <c r="GC57" s="410"/>
      <c r="GD57" s="410"/>
      <c r="GE57" s="410"/>
      <c r="GF57" s="410"/>
      <c r="GG57" s="410"/>
      <c r="GH57" s="410"/>
      <c r="GI57" s="410"/>
      <c r="GJ57" s="410"/>
      <c r="GK57" s="410"/>
      <c r="GL57" s="410"/>
      <c r="GM57" s="410"/>
      <c r="GN57" s="410"/>
      <c r="GO57" s="410"/>
      <c r="GP57" s="410"/>
      <c r="GQ57" s="410"/>
      <c r="GR57" s="410"/>
    </row>
    <row r="58" spans="47:200" ht="18.75" customHeight="1">
      <c r="AU58" s="410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0"/>
      <c r="DM58" s="410"/>
      <c r="DN58" s="410"/>
      <c r="DO58" s="410"/>
      <c r="DP58" s="410"/>
      <c r="DQ58" s="410"/>
      <c r="DR58" s="410"/>
      <c r="DS58" s="410"/>
      <c r="DT58" s="410"/>
      <c r="DU58" s="410"/>
      <c r="DV58" s="410"/>
      <c r="DW58" s="410"/>
      <c r="DX58" s="410"/>
      <c r="DY58" s="410"/>
      <c r="DZ58" s="410"/>
      <c r="EA58" s="410"/>
      <c r="EB58" s="410"/>
      <c r="EC58" s="410"/>
      <c r="ED58" s="410"/>
      <c r="EE58" s="410"/>
      <c r="EF58" s="410"/>
      <c r="EG58" s="410"/>
      <c r="EH58" s="410"/>
      <c r="EI58" s="410"/>
      <c r="EJ58" s="410"/>
      <c r="EK58" s="410"/>
      <c r="EL58" s="410"/>
      <c r="EM58" s="410"/>
      <c r="EN58" s="410"/>
      <c r="EO58" s="410"/>
      <c r="EP58" s="410"/>
      <c r="EQ58" s="410"/>
      <c r="ER58" s="410"/>
      <c r="ES58" s="410"/>
      <c r="ET58" s="410"/>
      <c r="EU58" s="410"/>
      <c r="EV58" s="410"/>
      <c r="EW58" s="410"/>
      <c r="EX58" s="410"/>
      <c r="EY58" s="410"/>
      <c r="EZ58" s="410"/>
      <c r="FA58" s="410"/>
      <c r="FB58" s="410"/>
      <c r="FC58" s="410"/>
      <c r="FD58" s="410"/>
      <c r="FE58" s="410"/>
      <c r="FF58" s="410"/>
      <c r="FG58" s="410"/>
      <c r="FH58" s="410"/>
      <c r="FI58" s="410"/>
      <c r="FJ58" s="410"/>
      <c r="FK58" s="410"/>
      <c r="FL58" s="410"/>
      <c r="FM58" s="410"/>
      <c r="FN58" s="410"/>
      <c r="FO58" s="410"/>
      <c r="FP58" s="410"/>
      <c r="FQ58" s="410"/>
      <c r="FR58" s="410"/>
      <c r="FS58" s="410"/>
      <c r="FT58" s="410"/>
      <c r="FU58" s="410"/>
      <c r="FV58" s="410"/>
      <c r="FW58" s="410"/>
      <c r="FX58" s="410"/>
      <c r="FY58" s="410"/>
      <c r="FZ58" s="410"/>
      <c r="GA58" s="410"/>
      <c r="GB58" s="410"/>
      <c r="GC58" s="410"/>
      <c r="GD58" s="410"/>
      <c r="GE58" s="410"/>
      <c r="GF58" s="410"/>
      <c r="GG58" s="410"/>
      <c r="GH58" s="410"/>
      <c r="GI58" s="410"/>
      <c r="GJ58" s="410"/>
      <c r="GK58" s="410"/>
      <c r="GL58" s="410"/>
      <c r="GM58" s="410"/>
      <c r="GN58" s="410"/>
      <c r="GO58" s="410"/>
      <c r="GP58" s="410"/>
      <c r="GQ58" s="410"/>
      <c r="GR58" s="410"/>
    </row>
    <row r="59" spans="47:200" ht="18.75" customHeight="1"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0"/>
      <c r="DV59" s="410"/>
      <c r="DW59" s="410"/>
      <c r="DX59" s="410"/>
      <c r="DY59" s="410"/>
      <c r="DZ59" s="410"/>
      <c r="EA59" s="410"/>
      <c r="EB59" s="410"/>
      <c r="EC59" s="410"/>
      <c r="ED59" s="410"/>
      <c r="EE59" s="410"/>
      <c r="EF59" s="410"/>
      <c r="EG59" s="410"/>
      <c r="EH59" s="410"/>
      <c r="EI59" s="410"/>
      <c r="EJ59" s="410"/>
      <c r="EK59" s="410"/>
      <c r="EL59" s="410"/>
      <c r="EM59" s="410"/>
      <c r="EN59" s="410"/>
      <c r="EO59" s="410"/>
      <c r="EP59" s="410"/>
      <c r="EQ59" s="410"/>
      <c r="ER59" s="410"/>
      <c r="ES59" s="410"/>
      <c r="ET59" s="410"/>
      <c r="EU59" s="410"/>
      <c r="EV59" s="410"/>
      <c r="EW59" s="410"/>
      <c r="EX59" s="410"/>
      <c r="EY59" s="410"/>
      <c r="EZ59" s="410"/>
      <c r="FA59" s="410"/>
      <c r="FB59" s="410"/>
      <c r="FC59" s="410"/>
      <c r="FD59" s="410"/>
      <c r="FE59" s="410"/>
      <c r="FF59" s="410"/>
      <c r="FG59" s="410"/>
      <c r="FH59" s="410"/>
      <c r="FI59" s="410"/>
      <c r="FJ59" s="410"/>
      <c r="FK59" s="410"/>
      <c r="FL59" s="410"/>
      <c r="FM59" s="410"/>
      <c r="FN59" s="410"/>
      <c r="FO59" s="410"/>
      <c r="FP59" s="410"/>
      <c r="FQ59" s="410"/>
      <c r="FR59" s="410"/>
      <c r="FS59" s="410"/>
      <c r="FT59" s="410"/>
      <c r="FU59" s="410"/>
      <c r="FV59" s="410"/>
      <c r="FW59" s="410"/>
      <c r="FX59" s="410"/>
      <c r="FY59" s="410"/>
      <c r="FZ59" s="410"/>
      <c r="GA59" s="410"/>
      <c r="GB59" s="410"/>
      <c r="GC59" s="410"/>
      <c r="GD59" s="410"/>
      <c r="GE59" s="410"/>
      <c r="GF59" s="410"/>
      <c r="GG59" s="410"/>
      <c r="GH59" s="410"/>
      <c r="GI59" s="410"/>
      <c r="GJ59" s="410"/>
      <c r="GK59" s="410"/>
      <c r="GL59" s="410"/>
      <c r="GM59" s="410"/>
      <c r="GN59" s="410"/>
      <c r="GO59" s="410"/>
      <c r="GP59" s="410"/>
      <c r="GQ59" s="410"/>
      <c r="GR59" s="410"/>
    </row>
    <row r="60" spans="47:200" ht="18.75" customHeight="1"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  <c r="FF60" s="410"/>
      <c r="FG60" s="410"/>
      <c r="FH60" s="410"/>
      <c r="FI60" s="410"/>
      <c r="FJ60" s="410"/>
      <c r="FK60" s="410"/>
      <c r="FL60" s="410"/>
      <c r="FM60" s="410"/>
      <c r="FN60" s="410"/>
      <c r="FO60" s="410"/>
      <c r="FP60" s="410"/>
      <c r="FQ60" s="410"/>
      <c r="FR60" s="410"/>
      <c r="FS60" s="410"/>
      <c r="FT60" s="410"/>
      <c r="FU60" s="410"/>
      <c r="FV60" s="410"/>
      <c r="FW60" s="410"/>
      <c r="FX60" s="410"/>
      <c r="FY60" s="410"/>
      <c r="FZ60" s="410"/>
      <c r="GA60" s="410"/>
      <c r="GB60" s="410"/>
      <c r="GC60" s="410"/>
      <c r="GD60" s="410"/>
      <c r="GE60" s="410"/>
      <c r="GF60" s="410"/>
      <c r="GG60" s="410"/>
      <c r="GH60" s="410"/>
      <c r="GI60" s="410"/>
      <c r="GJ60" s="410"/>
      <c r="GK60" s="410"/>
      <c r="GL60" s="410"/>
      <c r="GM60" s="410"/>
      <c r="GN60" s="410"/>
      <c r="GO60" s="410"/>
      <c r="GP60" s="410"/>
      <c r="GQ60" s="410"/>
      <c r="GR60" s="410"/>
    </row>
    <row r="61" spans="47:200" ht="18.75" customHeight="1"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0"/>
      <c r="DJ61" s="410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0"/>
      <c r="DV61" s="410"/>
      <c r="DW61" s="410"/>
      <c r="DX61" s="410"/>
      <c r="DY61" s="410"/>
      <c r="DZ61" s="410"/>
      <c r="EA61" s="410"/>
      <c r="EB61" s="410"/>
      <c r="EC61" s="410"/>
      <c r="ED61" s="410"/>
      <c r="EE61" s="410"/>
      <c r="EF61" s="410"/>
      <c r="EG61" s="410"/>
      <c r="EH61" s="410"/>
      <c r="EI61" s="410"/>
      <c r="EJ61" s="410"/>
      <c r="EK61" s="410"/>
      <c r="EL61" s="410"/>
      <c r="EM61" s="410"/>
      <c r="EN61" s="410"/>
      <c r="EO61" s="410"/>
      <c r="EP61" s="410"/>
      <c r="EQ61" s="410"/>
      <c r="ER61" s="410"/>
      <c r="ES61" s="410"/>
      <c r="ET61" s="410"/>
      <c r="EU61" s="410"/>
      <c r="EV61" s="410"/>
      <c r="EW61" s="410"/>
      <c r="EX61" s="410"/>
      <c r="EY61" s="410"/>
      <c r="EZ61" s="410"/>
      <c r="FA61" s="410"/>
      <c r="FB61" s="410"/>
      <c r="FC61" s="410"/>
      <c r="FD61" s="410"/>
      <c r="FE61" s="410"/>
      <c r="FF61" s="410"/>
      <c r="FG61" s="410"/>
      <c r="FH61" s="410"/>
      <c r="FI61" s="410"/>
      <c r="FJ61" s="410"/>
      <c r="FK61" s="410"/>
      <c r="FL61" s="410"/>
      <c r="FM61" s="410"/>
      <c r="FN61" s="410"/>
      <c r="FO61" s="410"/>
      <c r="FP61" s="410"/>
      <c r="FQ61" s="410"/>
      <c r="FR61" s="410"/>
      <c r="FS61" s="410"/>
      <c r="FT61" s="410"/>
      <c r="FU61" s="410"/>
      <c r="FV61" s="410"/>
      <c r="FW61" s="410"/>
      <c r="FX61" s="410"/>
      <c r="FY61" s="410"/>
      <c r="FZ61" s="410"/>
      <c r="GA61" s="410"/>
      <c r="GB61" s="410"/>
      <c r="GC61" s="410"/>
      <c r="GD61" s="410"/>
      <c r="GE61" s="410"/>
      <c r="GF61" s="410"/>
      <c r="GG61" s="410"/>
      <c r="GH61" s="410"/>
      <c r="GI61" s="410"/>
      <c r="GJ61" s="410"/>
      <c r="GK61" s="410"/>
      <c r="GL61" s="410"/>
      <c r="GM61" s="410"/>
      <c r="GN61" s="410"/>
      <c r="GO61" s="410"/>
      <c r="GP61" s="410"/>
      <c r="GQ61" s="410"/>
      <c r="GR61" s="410"/>
    </row>
    <row r="62" spans="47:200" ht="18.75" customHeight="1">
      <c r="AU62" s="410"/>
      <c r="AV62" s="410"/>
      <c r="AW62" s="410"/>
      <c r="AX62" s="410"/>
      <c r="AY62" s="410"/>
      <c r="AZ62" s="410"/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0"/>
      <c r="BN62" s="410"/>
      <c r="BO62" s="410"/>
      <c r="BP62" s="410"/>
      <c r="BQ62" s="410"/>
      <c r="BR62" s="410"/>
      <c r="BS62" s="410"/>
      <c r="BT62" s="410"/>
      <c r="BU62" s="410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0"/>
      <c r="CW62" s="410"/>
      <c r="CX62" s="410"/>
      <c r="CY62" s="410"/>
      <c r="CZ62" s="410"/>
      <c r="DA62" s="410"/>
      <c r="DB62" s="410"/>
      <c r="DC62" s="410"/>
      <c r="DD62" s="410"/>
      <c r="DE62" s="410"/>
      <c r="DF62" s="410"/>
      <c r="DG62" s="410"/>
      <c r="DH62" s="410"/>
      <c r="DI62" s="410"/>
      <c r="DJ62" s="410"/>
      <c r="DK62" s="410"/>
      <c r="DL62" s="410"/>
      <c r="DM62" s="410"/>
      <c r="DN62" s="410"/>
      <c r="DO62" s="410"/>
      <c r="DP62" s="410"/>
      <c r="DQ62" s="410"/>
      <c r="DR62" s="410"/>
      <c r="DS62" s="410"/>
      <c r="DT62" s="410"/>
      <c r="DU62" s="410"/>
      <c r="DV62" s="410"/>
      <c r="DW62" s="410"/>
      <c r="DX62" s="410"/>
      <c r="DY62" s="410"/>
      <c r="DZ62" s="410"/>
      <c r="EA62" s="410"/>
      <c r="EB62" s="410"/>
      <c r="EC62" s="410"/>
      <c r="ED62" s="410"/>
      <c r="EE62" s="410"/>
      <c r="EF62" s="410"/>
      <c r="EG62" s="410"/>
      <c r="EH62" s="410"/>
      <c r="EI62" s="410"/>
      <c r="EJ62" s="410"/>
      <c r="EK62" s="410"/>
      <c r="EL62" s="410"/>
      <c r="EM62" s="410"/>
      <c r="EN62" s="410"/>
      <c r="EO62" s="410"/>
      <c r="EP62" s="410"/>
      <c r="EQ62" s="410"/>
      <c r="ER62" s="410"/>
      <c r="ES62" s="410"/>
      <c r="ET62" s="410"/>
      <c r="EU62" s="410"/>
      <c r="EV62" s="410"/>
      <c r="EW62" s="410"/>
      <c r="EX62" s="410"/>
      <c r="EY62" s="410"/>
      <c r="EZ62" s="410"/>
      <c r="FA62" s="410"/>
      <c r="FB62" s="410"/>
      <c r="FC62" s="410"/>
      <c r="FD62" s="410"/>
      <c r="FE62" s="410"/>
      <c r="FF62" s="410"/>
      <c r="FG62" s="410"/>
      <c r="FH62" s="410"/>
      <c r="FI62" s="410"/>
      <c r="FJ62" s="410"/>
      <c r="FK62" s="410"/>
      <c r="FL62" s="410"/>
      <c r="FM62" s="410"/>
      <c r="FN62" s="410"/>
      <c r="FO62" s="410"/>
      <c r="FP62" s="410"/>
      <c r="FQ62" s="410"/>
      <c r="FR62" s="410"/>
      <c r="FS62" s="410"/>
      <c r="FT62" s="410"/>
      <c r="FU62" s="410"/>
      <c r="FV62" s="410"/>
      <c r="FW62" s="410"/>
      <c r="FX62" s="410"/>
      <c r="FY62" s="410"/>
      <c r="FZ62" s="410"/>
      <c r="GA62" s="410"/>
      <c r="GB62" s="410"/>
      <c r="GC62" s="410"/>
      <c r="GD62" s="410"/>
      <c r="GE62" s="410"/>
      <c r="GF62" s="410"/>
      <c r="GG62" s="410"/>
      <c r="GH62" s="410"/>
      <c r="GI62" s="410"/>
      <c r="GJ62" s="410"/>
      <c r="GK62" s="410"/>
      <c r="GL62" s="410"/>
      <c r="GM62" s="410"/>
      <c r="GN62" s="410"/>
      <c r="GO62" s="410"/>
      <c r="GP62" s="410"/>
      <c r="GQ62" s="410"/>
      <c r="GR62" s="410"/>
    </row>
    <row r="63" spans="47:200" ht="18.75" customHeight="1"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  <c r="DB63" s="410"/>
      <c r="DC63" s="410"/>
      <c r="DD63" s="410"/>
      <c r="DE63" s="410"/>
      <c r="DF63" s="410"/>
      <c r="DG63" s="410"/>
      <c r="DH63" s="410"/>
      <c r="DI63" s="410"/>
      <c r="DJ63" s="410"/>
      <c r="DK63" s="410"/>
      <c r="DL63" s="410"/>
      <c r="DM63" s="410"/>
      <c r="DN63" s="410"/>
      <c r="DO63" s="410"/>
      <c r="DP63" s="410"/>
      <c r="DQ63" s="410"/>
      <c r="DR63" s="410"/>
      <c r="DS63" s="410"/>
      <c r="DT63" s="410"/>
      <c r="DU63" s="410"/>
      <c r="DV63" s="410"/>
      <c r="DW63" s="410"/>
      <c r="DX63" s="410"/>
      <c r="DY63" s="410"/>
      <c r="DZ63" s="410"/>
      <c r="EA63" s="410"/>
      <c r="EB63" s="410"/>
      <c r="EC63" s="410"/>
      <c r="ED63" s="410"/>
      <c r="EE63" s="410"/>
      <c r="EF63" s="410"/>
      <c r="EG63" s="410"/>
      <c r="EH63" s="410"/>
      <c r="EI63" s="410"/>
      <c r="EJ63" s="410"/>
      <c r="EK63" s="410"/>
      <c r="EL63" s="410"/>
      <c r="EM63" s="410"/>
      <c r="EN63" s="410"/>
      <c r="EO63" s="410"/>
      <c r="EP63" s="410"/>
      <c r="EQ63" s="410"/>
      <c r="ER63" s="410"/>
      <c r="ES63" s="410"/>
      <c r="ET63" s="410"/>
      <c r="EU63" s="410"/>
      <c r="EV63" s="410"/>
      <c r="EW63" s="410"/>
      <c r="EX63" s="410"/>
      <c r="EY63" s="410"/>
      <c r="EZ63" s="410"/>
      <c r="FA63" s="410"/>
      <c r="FB63" s="410"/>
      <c r="FC63" s="410"/>
      <c r="FD63" s="410"/>
      <c r="FE63" s="410"/>
      <c r="FF63" s="410"/>
      <c r="FG63" s="410"/>
      <c r="FH63" s="410"/>
      <c r="FI63" s="410"/>
      <c r="FJ63" s="410"/>
      <c r="FK63" s="410"/>
      <c r="FL63" s="410"/>
      <c r="FM63" s="410"/>
      <c r="FN63" s="410"/>
      <c r="FO63" s="410"/>
      <c r="FP63" s="410"/>
      <c r="FQ63" s="410"/>
      <c r="FR63" s="410"/>
      <c r="FS63" s="410"/>
      <c r="FT63" s="410"/>
      <c r="FU63" s="410"/>
      <c r="FV63" s="410"/>
      <c r="FW63" s="410"/>
      <c r="FX63" s="410"/>
      <c r="FY63" s="410"/>
      <c r="FZ63" s="410"/>
      <c r="GA63" s="410"/>
      <c r="GB63" s="410"/>
      <c r="GC63" s="410"/>
      <c r="GD63" s="410"/>
      <c r="GE63" s="410"/>
      <c r="GF63" s="410"/>
      <c r="GG63" s="410"/>
      <c r="GH63" s="410"/>
      <c r="GI63" s="410"/>
      <c r="GJ63" s="410"/>
      <c r="GK63" s="410"/>
      <c r="GL63" s="410"/>
      <c r="GM63" s="410"/>
      <c r="GN63" s="410"/>
      <c r="GO63" s="410"/>
      <c r="GP63" s="410"/>
      <c r="GQ63" s="410"/>
      <c r="GR63" s="410"/>
    </row>
    <row r="64" spans="47:200" ht="18.75" customHeight="1"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0"/>
      <c r="DL64" s="410"/>
      <c r="DM64" s="410"/>
      <c r="DN64" s="410"/>
      <c r="DO64" s="410"/>
      <c r="DP64" s="410"/>
      <c r="DQ64" s="410"/>
      <c r="DR64" s="410"/>
      <c r="DS64" s="410"/>
      <c r="DT64" s="410"/>
      <c r="DU64" s="410"/>
      <c r="DV64" s="410"/>
      <c r="DW64" s="410"/>
      <c r="DX64" s="410"/>
      <c r="DY64" s="410"/>
      <c r="DZ64" s="410"/>
      <c r="EA64" s="410"/>
      <c r="EB64" s="410"/>
      <c r="EC64" s="410"/>
      <c r="ED64" s="410"/>
      <c r="EE64" s="410"/>
      <c r="EF64" s="410"/>
      <c r="EG64" s="410"/>
      <c r="EH64" s="410"/>
      <c r="EI64" s="410"/>
      <c r="EJ64" s="410"/>
      <c r="EK64" s="410"/>
      <c r="EL64" s="410"/>
      <c r="EM64" s="410"/>
      <c r="EN64" s="410"/>
      <c r="EO64" s="410"/>
      <c r="EP64" s="410"/>
      <c r="EQ64" s="410"/>
      <c r="ER64" s="410"/>
      <c r="ES64" s="410"/>
      <c r="ET64" s="410"/>
      <c r="EU64" s="410"/>
      <c r="EV64" s="410"/>
      <c r="EW64" s="410"/>
      <c r="EX64" s="410"/>
      <c r="EY64" s="410"/>
      <c r="EZ64" s="410"/>
      <c r="FA64" s="410"/>
      <c r="FB64" s="410"/>
      <c r="FC64" s="410"/>
      <c r="FD64" s="410"/>
      <c r="FE64" s="410"/>
      <c r="FF64" s="410"/>
      <c r="FG64" s="410"/>
      <c r="FH64" s="410"/>
      <c r="FI64" s="410"/>
      <c r="FJ64" s="410"/>
      <c r="FK64" s="410"/>
      <c r="FL64" s="410"/>
      <c r="FM64" s="410"/>
      <c r="FN64" s="410"/>
      <c r="FO64" s="410"/>
      <c r="FP64" s="410"/>
      <c r="FQ64" s="410"/>
      <c r="FR64" s="410"/>
      <c r="FS64" s="410"/>
      <c r="FT64" s="410"/>
      <c r="FU64" s="410"/>
      <c r="FV64" s="410"/>
      <c r="FW64" s="410"/>
      <c r="FX64" s="410"/>
      <c r="FY64" s="410"/>
      <c r="FZ64" s="410"/>
      <c r="GA64" s="410"/>
      <c r="GB64" s="410"/>
      <c r="GC64" s="410"/>
      <c r="GD64" s="410"/>
      <c r="GE64" s="410"/>
      <c r="GF64" s="410"/>
      <c r="GG64" s="410"/>
      <c r="GH64" s="410"/>
      <c r="GI64" s="410"/>
      <c r="GJ64" s="410"/>
      <c r="GK64" s="410"/>
      <c r="GL64" s="410"/>
      <c r="GM64" s="410"/>
      <c r="GN64" s="410"/>
      <c r="GO64" s="410"/>
      <c r="GP64" s="410"/>
      <c r="GQ64" s="410"/>
      <c r="GR64" s="410"/>
    </row>
    <row r="65" spans="47:200" ht="18.75" customHeight="1"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0"/>
      <c r="DL65" s="410"/>
      <c r="DM65" s="410"/>
      <c r="DN65" s="410"/>
      <c r="DO65" s="410"/>
      <c r="DP65" s="410"/>
      <c r="DQ65" s="410"/>
      <c r="DR65" s="410"/>
      <c r="DS65" s="410"/>
      <c r="DT65" s="410"/>
      <c r="DU65" s="410"/>
      <c r="DV65" s="410"/>
      <c r="DW65" s="410"/>
      <c r="DX65" s="410"/>
      <c r="DY65" s="410"/>
      <c r="DZ65" s="410"/>
      <c r="EA65" s="410"/>
      <c r="EB65" s="410"/>
      <c r="EC65" s="410"/>
      <c r="ED65" s="410"/>
      <c r="EE65" s="410"/>
      <c r="EF65" s="410"/>
      <c r="EG65" s="410"/>
      <c r="EH65" s="410"/>
      <c r="EI65" s="410"/>
      <c r="EJ65" s="410"/>
      <c r="EK65" s="410"/>
      <c r="EL65" s="410"/>
      <c r="EM65" s="410"/>
      <c r="EN65" s="410"/>
      <c r="EO65" s="410"/>
      <c r="EP65" s="410"/>
      <c r="EQ65" s="410"/>
      <c r="ER65" s="410"/>
      <c r="ES65" s="410"/>
      <c r="ET65" s="410"/>
      <c r="EU65" s="410"/>
      <c r="EV65" s="410"/>
      <c r="EW65" s="410"/>
      <c r="EX65" s="410"/>
      <c r="EY65" s="410"/>
      <c r="EZ65" s="410"/>
      <c r="FA65" s="410"/>
      <c r="FB65" s="410"/>
      <c r="FC65" s="410"/>
      <c r="FD65" s="410"/>
      <c r="FE65" s="410"/>
      <c r="FF65" s="410"/>
      <c r="FG65" s="410"/>
      <c r="FH65" s="410"/>
      <c r="FI65" s="410"/>
      <c r="FJ65" s="410"/>
      <c r="FK65" s="410"/>
      <c r="FL65" s="410"/>
      <c r="FM65" s="410"/>
      <c r="FN65" s="410"/>
      <c r="FO65" s="410"/>
      <c r="FP65" s="410"/>
      <c r="FQ65" s="410"/>
      <c r="FR65" s="410"/>
      <c r="FS65" s="410"/>
      <c r="FT65" s="410"/>
      <c r="FU65" s="410"/>
      <c r="FV65" s="410"/>
      <c r="FW65" s="410"/>
      <c r="FX65" s="410"/>
      <c r="FY65" s="410"/>
      <c r="FZ65" s="410"/>
      <c r="GA65" s="410"/>
      <c r="GB65" s="410"/>
      <c r="GC65" s="410"/>
      <c r="GD65" s="410"/>
      <c r="GE65" s="410"/>
      <c r="GF65" s="410"/>
      <c r="GG65" s="410"/>
      <c r="GH65" s="410"/>
      <c r="GI65" s="410"/>
      <c r="GJ65" s="410"/>
      <c r="GK65" s="410"/>
      <c r="GL65" s="410"/>
      <c r="GM65" s="410"/>
      <c r="GN65" s="410"/>
      <c r="GO65" s="410"/>
      <c r="GP65" s="410"/>
      <c r="GQ65" s="410"/>
      <c r="GR65" s="410"/>
    </row>
    <row r="66" spans="47:200" ht="18.75" customHeight="1"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0"/>
      <c r="DS66" s="410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0"/>
      <c r="EL66" s="410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0"/>
      <c r="FF66" s="410"/>
      <c r="FG66" s="410"/>
      <c r="FH66" s="410"/>
      <c r="FI66" s="410"/>
      <c r="FJ66" s="410"/>
      <c r="FK66" s="410"/>
      <c r="FL66" s="410"/>
      <c r="FM66" s="410"/>
      <c r="FN66" s="410"/>
      <c r="FO66" s="410"/>
      <c r="FP66" s="410"/>
      <c r="FQ66" s="410"/>
      <c r="FR66" s="410"/>
      <c r="FS66" s="410"/>
      <c r="FT66" s="410"/>
      <c r="FU66" s="410"/>
      <c r="FV66" s="410"/>
      <c r="FW66" s="410"/>
      <c r="FX66" s="410"/>
      <c r="FY66" s="410"/>
      <c r="FZ66" s="410"/>
      <c r="GA66" s="410"/>
      <c r="GB66" s="410"/>
      <c r="GC66" s="410"/>
      <c r="GD66" s="410"/>
      <c r="GE66" s="410"/>
      <c r="GF66" s="410"/>
      <c r="GG66" s="410"/>
      <c r="GH66" s="410"/>
      <c r="GI66" s="410"/>
      <c r="GJ66" s="410"/>
      <c r="GK66" s="410"/>
      <c r="GL66" s="410"/>
      <c r="GM66" s="410"/>
      <c r="GN66" s="410"/>
      <c r="GO66" s="410"/>
      <c r="GP66" s="410"/>
      <c r="GQ66" s="410"/>
      <c r="GR66" s="410"/>
    </row>
    <row r="67" spans="47:200" ht="18.75" customHeight="1"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0"/>
      <c r="FL67" s="410"/>
      <c r="FM67" s="410"/>
      <c r="FN67" s="410"/>
      <c r="FO67" s="410"/>
      <c r="FP67" s="410"/>
      <c r="FQ67" s="410"/>
      <c r="FR67" s="410"/>
      <c r="FS67" s="410"/>
      <c r="FT67" s="410"/>
      <c r="FU67" s="410"/>
      <c r="FV67" s="410"/>
      <c r="FW67" s="410"/>
      <c r="FX67" s="410"/>
      <c r="FY67" s="410"/>
      <c r="FZ67" s="410"/>
      <c r="GA67" s="410"/>
      <c r="GB67" s="410"/>
      <c r="GC67" s="410"/>
      <c r="GD67" s="410"/>
      <c r="GE67" s="410"/>
      <c r="GF67" s="410"/>
      <c r="GG67" s="410"/>
      <c r="GH67" s="410"/>
      <c r="GI67" s="410"/>
      <c r="GJ67" s="410"/>
      <c r="GK67" s="410"/>
      <c r="GL67" s="410"/>
      <c r="GM67" s="410"/>
      <c r="GN67" s="410"/>
      <c r="GO67" s="410"/>
      <c r="GP67" s="410"/>
      <c r="GQ67" s="410"/>
      <c r="GR67" s="410"/>
    </row>
    <row r="68" spans="47:200" ht="18.75" customHeight="1"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0"/>
      <c r="DM68" s="410"/>
      <c r="DN68" s="410"/>
      <c r="DO68" s="410"/>
      <c r="DP68" s="410"/>
      <c r="DQ68" s="410"/>
      <c r="DR68" s="410"/>
      <c r="DS68" s="410"/>
      <c r="DT68" s="410"/>
      <c r="DU68" s="410"/>
      <c r="DV68" s="410"/>
      <c r="DW68" s="410"/>
      <c r="DX68" s="410"/>
      <c r="DY68" s="410"/>
      <c r="DZ68" s="410"/>
      <c r="EA68" s="410"/>
      <c r="EB68" s="410"/>
      <c r="EC68" s="410"/>
      <c r="ED68" s="410"/>
      <c r="EE68" s="410"/>
      <c r="EF68" s="410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0"/>
      <c r="ET68" s="410"/>
      <c r="EU68" s="410"/>
      <c r="EV68" s="410"/>
      <c r="EW68" s="410"/>
      <c r="EX68" s="410"/>
      <c r="EY68" s="410"/>
      <c r="EZ68" s="410"/>
      <c r="FA68" s="410"/>
      <c r="FB68" s="410"/>
      <c r="FC68" s="410"/>
      <c r="FD68" s="410"/>
      <c r="FE68" s="410"/>
      <c r="FF68" s="410"/>
      <c r="FG68" s="410"/>
      <c r="FH68" s="410"/>
      <c r="FI68" s="410"/>
      <c r="FJ68" s="410"/>
      <c r="FK68" s="410"/>
      <c r="FL68" s="410"/>
      <c r="FM68" s="410"/>
      <c r="FN68" s="410"/>
      <c r="FO68" s="410"/>
      <c r="FP68" s="410"/>
      <c r="FQ68" s="410"/>
      <c r="FR68" s="410"/>
      <c r="FS68" s="410"/>
      <c r="FT68" s="410"/>
      <c r="FU68" s="410"/>
      <c r="FV68" s="410"/>
      <c r="FW68" s="410"/>
      <c r="FX68" s="410"/>
      <c r="FY68" s="410"/>
      <c r="FZ68" s="410"/>
      <c r="GA68" s="410"/>
      <c r="GB68" s="410"/>
      <c r="GC68" s="410"/>
      <c r="GD68" s="410"/>
      <c r="GE68" s="410"/>
      <c r="GF68" s="410"/>
      <c r="GG68" s="410"/>
      <c r="GH68" s="410"/>
      <c r="GI68" s="410"/>
      <c r="GJ68" s="410"/>
      <c r="GK68" s="410"/>
      <c r="GL68" s="410"/>
      <c r="GM68" s="410"/>
      <c r="GN68" s="410"/>
      <c r="GO68" s="410"/>
      <c r="GP68" s="410"/>
      <c r="GQ68" s="410"/>
      <c r="GR68" s="410"/>
    </row>
    <row r="69" spans="47:200" ht="18.75" customHeight="1"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410"/>
      <c r="CI69" s="410"/>
      <c r="CJ69" s="410"/>
      <c r="CK69" s="410"/>
      <c r="CL69" s="410"/>
      <c r="CM69" s="410"/>
      <c r="CN69" s="410"/>
      <c r="CO69" s="410"/>
      <c r="CP69" s="410"/>
      <c r="CQ69" s="410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0"/>
      <c r="FF69" s="410"/>
      <c r="FG69" s="410"/>
      <c r="FH69" s="410"/>
      <c r="FI69" s="410"/>
      <c r="FJ69" s="410"/>
      <c r="FK69" s="410"/>
      <c r="FL69" s="410"/>
      <c r="FM69" s="410"/>
      <c r="FN69" s="410"/>
      <c r="FO69" s="410"/>
      <c r="FP69" s="410"/>
      <c r="FQ69" s="410"/>
      <c r="FR69" s="410"/>
      <c r="FS69" s="410"/>
      <c r="FT69" s="410"/>
      <c r="FU69" s="410"/>
      <c r="FV69" s="410"/>
      <c r="FW69" s="410"/>
      <c r="FX69" s="410"/>
      <c r="FY69" s="410"/>
      <c r="FZ69" s="410"/>
      <c r="GA69" s="410"/>
      <c r="GB69" s="410"/>
      <c r="GC69" s="410"/>
      <c r="GD69" s="410"/>
      <c r="GE69" s="410"/>
      <c r="GF69" s="410"/>
      <c r="GG69" s="410"/>
      <c r="GH69" s="410"/>
      <c r="GI69" s="410"/>
      <c r="GJ69" s="410"/>
      <c r="GK69" s="410"/>
      <c r="GL69" s="410"/>
      <c r="GM69" s="410"/>
      <c r="GN69" s="410"/>
      <c r="GO69" s="410"/>
      <c r="GP69" s="410"/>
      <c r="GQ69" s="410"/>
      <c r="GR69" s="410"/>
    </row>
    <row r="70" spans="47:200" ht="18.75" customHeight="1"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0"/>
      <c r="CO70" s="410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0"/>
      <c r="DT70" s="410"/>
      <c r="DU70" s="410"/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0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0"/>
      <c r="ET70" s="410"/>
      <c r="EU70" s="410"/>
      <c r="EV70" s="410"/>
      <c r="EW70" s="410"/>
      <c r="EX70" s="410"/>
      <c r="EY70" s="410"/>
      <c r="EZ70" s="410"/>
      <c r="FA70" s="410"/>
      <c r="FB70" s="410"/>
      <c r="FC70" s="410"/>
      <c r="FD70" s="410"/>
      <c r="FE70" s="410"/>
      <c r="FF70" s="410"/>
      <c r="FG70" s="410"/>
      <c r="FH70" s="410"/>
      <c r="FI70" s="410"/>
      <c r="FJ70" s="410"/>
      <c r="FK70" s="410"/>
      <c r="FL70" s="410"/>
      <c r="FM70" s="410"/>
      <c r="FN70" s="410"/>
      <c r="FO70" s="410"/>
      <c r="FP70" s="410"/>
      <c r="FQ70" s="410"/>
      <c r="FR70" s="410"/>
      <c r="FS70" s="410"/>
      <c r="FT70" s="410"/>
      <c r="FU70" s="410"/>
      <c r="FV70" s="410"/>
      <c r="FW70" s="410"/>
      <c r="FX70" s="410"/>
      <c r="FY70" s="410"/>
      <c r="FZ70" s="410"/>
      <c r="GA70" s="410"/>
      <c r="GB70" s="410"/>
      <c r="GC70" s="410"/>
      <c r="GD70" s="410"/>
      <c r="GE70" s="410"/>
      <c r="GF70" s="410"/>
      <c r="GG70" s="410"/>
      <c r="GH70" s="410"/>
      <c r="GI70" s="410"/>
      <c r="GJ70" s="410"/>
      <c r="GK70" s="410"/>
      <c r="GL70" s="410"/>
      <c r="GM70" s="410"/>
      <c r="GN70" s="410"/>
      <c r="GO70" s="410"/>
      <c r="GP70" s="410"/>
      <c r="GQ70" s="410"/>
      <c r="GR70" s="410"/>
    </row>
    <row r="71" spans="47:200" ht="18.75" customHeight="1"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0"/>
      <c r="DT71" s="410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0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0"/>
      <c r="ET71" s="410"/>
      <c r="EU71" s="410"/>
      <c r="EV71" s="410"/>
      <c r="EW71" s="410"/>
      <c r="EX71" s="410"/>
      <c r="EY71" s="410"/>
      <c r="EZ71" s="410"/>
      <c r="FA71" s="410"/>
      <c r="FB71" s="410"/>
      <c r="FC71" s="410"/>
      <c r="FD71" s="410"/>
      <c r="FE71" s="410"/>
      <c r="FF71" s="410"/>
      <c r="FG71" s="410"/>
      <c r="FH71" s="410"/>
      <c r="FI71" s="410"/>
      <c r="FJ71" s="410"/>
      <c r="FK71" s="410"/>
      <c r="FL71" s="410"/>
      <c r="FM71" s="410"/>
      <c r="FN71" s="410"/>
      <c r="FO71" s="410"/>
      <c r="FP71" s="410"/>
      <c r="FQ71" s="410"/>
      <c r="FR71" s="410"/>
      <c r="FS71" s="410"/>
      <c r="FT71" s="410"/>
      <c r="FU71" s="410"/>
      <c r="FV71" s="410"/>
      <c r="FW71" s="410"/>
      <c r="FX71" s="410"/>
      <c r="FY71" s="410"/>
      <c r="FZ71" s="410"/>
      <c r="GA71" s="410"/>
      <c r="GB71" s="410"/>
      <c r="GC71" s="410"/>
      <c r="GD71" s="410"/>
      <c r="GE71" s="410"/>
      <c r="GF71" s="410"/>
      <c r="GG71" s="410"/>
      <c r="GH71" s="410"/>
      <c r="GI71" s="410"/>
      <c r="GJ71" s="410"/>
      <c r="GK71" s="410"/>
      <c r="GL71" s="410"/>
      <c r="GM71" s="410"/>
      <c r="GN71" s="410"/>
      <c r="GO71" s="410"/>
      <c r="GP71" s="410"/>
      <c r="GQ71" s="410"/>
      <c r="GR71" s="410"/>
    </row>
    <row r="72" spans="47:200" ht="18.75" customHeight="1"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410"/>
      <c r="CI72" s="410"/>
      <c r="CJ72" s="410"/>
      <c r="CK72" s="410"/>
      <c r="CL72" s="410"/>
      <c r="CM72" s="410"/>
      <c r="CN72" s="410"/>
      <c r="CO72" s="410"/>
      <c r="CP72" s="410"/>
      <c r="CQ72" s="410"/>
      <c r="CR72" s="410"/>
      <c r="CS72" s="410"/>
      <c r="CT72" s="410"/>
      <c r="CU72" s="410"/>
      <c r="CV72" s="410"/>
      <c r="CW72" s="410"/>
      <c r="CX72" s="410"/>
      <c r="CY72" s="410"/>
      <c r="CZ72" s="410"/>
      <c r="DA72" s="410"/>
      <c r="DB72" s="410"/>
      <c r="DC72" s="410"/>
      <c r="DD72" s="410"/>
      <c r="DE72" s="410"/>
      <c r="DF72" s="410"/>
      <c r="DG72" s="410"/>
      <c r="DH72" s="410"/>
      <c r="DI72" s="410"/>
      <c r="DJ72" s="410"/>
      <c r="DK72" s="410"/>
      <c r="DL72" s="410"/>
      <c r="DM72" s="410"/>
      <c r="DN72" s="410"/>
      <c r="DO72" s="410"/>
      <c r="DP72" s="410"/>
      <c r="DQ72" s="410"/>
      <c r="DR72" s="410"/>
      <c r="DS72" s="410"/>
      <c r="DT72" s="410"/>
      <c r="DU72" s="410"/>
      <c r="DV72" s="410"/>
      <c r="DW72" s="410"/>
      <c r="DX72" s="410"/>
      <c r="DY72" s="410"/>
      <c r="DZ72" s="410"/>
      <c r="EA72" s="410"/>
      <c r="EB72" s="410"/>
      <c r="EC72" s="410"/>
      <c r="ED72" s="410"/>
      <c r="EE72" s="410"/>
      <c r="EF72" s="410"/>
      <c r="EG72" s="410"/>
      <c r="EH72" s="410"/>
      <c r="EI72" s="410"/>
      <c r="EJ72" s="410"/>
      <c r="EK72" s="410"/>
      <c r="EL72" s="410"/>
      <c r="EM72" s="410"/>
      <c r="EN72" s="410"/>
      <c r="EO72" s="410"/>
      <c r="EP72" s="410"/>
      <c r="EQ72" s="410"/>
      <c r="ER72" s="410"/>
      <c r="ES72" s="410"/>
      <c r="ET72" s="410"/>
      <c r="EU72" s="410"/>
      <c r="EV72" s="410"/>
      <c r="EW72" s="410"/>
      <c r="EX72" s="410"/>
      <c r="EY72" s="410"/>
      <c r="EZ72" s="410"/>
      <c r="FA72" s="410"/>
      <c r="FB72" s="410"/>
      <c r="FC72" s="410"/>
      <c r="FD72" s="410"/>
      <c r="FE72" s="410"/>
      <c r="FF72" s="410"/>
      <c r="FG72" s="410"/>
      <c r="FH72" s="410"/>
      <c r="FI72" s="410"/>
      <c r="FJ72" s="410"/>
      <c r="FK72" s="410"/>
      <c r="FL72" s="410"/>
      <c r="FM72" s="410"/>
      <c r="FN72" s="410"/>
      <c r="FO72" s="410"/>
      <c r="FP72" s="410"/>
      <c r="FQ72" s="410"/>
      <c r="FR72" s="410"/>
      <c r="FS72" s="410"/>
      <c r="FT72" s="410"/>
      <c r="FU72" s="410"/>
      <c r="FV72" s="410"/>
      <c r="FW72" s="410"/>
      <c r="FX72" s="410"/>
      <c r="FY72" s="410"/>
      <c r="FZ72" s="410"/>
      <c r="GA72" s="410"/>
      <c r="GB72" s="410"/>
      <c r="GC72" s="410"/>
      <c r="GD72" s="410"/>
      <c r="GE72" s="410"/>
      <c r="GF72" s="410"/>
      <c r="GG72" s="410"/>
      <c r="GH72" s="410"/>
      <c r="GI72" s="410"/>
      <c r="GJ72" s="410"/>
      <c r="GK72" s="410"/>
      <c r="GL72" s="410"/>
      <c r="GM72" s="410"/>
      <c r="GN72" s="410"/>
      <c r="GO72" s="410"/>
      <c r="GP72" s="410"/>
      <c r="GQ72" s="410"/>
      <c r="GR72" s="410"/>
    </row>
    <row r="73" spans="47:200" ht="18.75" customHeight="1"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  <c r="FI73" s="410"/>
      <c r="FJ73" s="410"/>
      <c r="FK73" s="410"/>
      <c r="FL73" s="410"/>
      <c r="FM73" s="410"/>
      <c r="FN73" s="410"/>
      <c r="FO73" s="410"/>
      <c r="FP73" s="410"/>
      <c r="FQ73" s="410"/>
      <c r="FR73" s="410"/>
      <c r="FS73" s="410"/>
      <c r="FT73" s="410"/>
      <c r="FU73" s="410"/>
      <c r="FV73" s="410"/>
      <c r="FW73" s="410"/>
      <c r="FX73" s="410"/>
      <c r="FY73" s="410"/>
      <c r="FZ73" s="410"/>
      <c r="GA73" s="410"/>
      <c r="GB73" s="410"/>
      <c r="GC73" s="410"/>
      <c r="GD73" s="410"/>
      <c r="GE73" s="410"/>
      <c r="GF73" s="410"/>
      <c r="GG73" s="410"/>
      <c r="GH73" s="410"/>
      <c r="GI73" s="410"/>
      <c r="GJ73" s="410"/>
      <c r="GK73" s="410"/>
      <c r="GL73" s="410"/>
      <c r="GM73" s="410"/>
      <c r="GN73" s="410"/>
      <c r="GO73" s="410"/>
      <c r="GP73" s="410"/>
      <c r="GQ73" s="410"/>
      <c r="GR73" s="410"/>
    </row>
    <row r="74" spans="47:200" ht="18.75" customHeight="1"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0"/>
      <c r="CO74" s="410"/>
      <c r="CP74" s="410"/>
      <c r="CQ74" s="410"/>
      <c r="CR74" s="410"/>
      <c r="CS74" s="410"/>
      <c r="CT74" s="410"/>
      <c r="CU74" s="410"/>
      <c r="CV74" s="410"/>
      <c r="CW74" s="410"/>
      <c r="CX74" s="410"/>
      <c r="CY74" s="410"/>
      <c r="CZ74" s="410"/>
      <c r="DA74" s="410"/>
      <c r="DB74" s="410"/>
      <c r="DC74" s="410"/>
      <c r="DD74" s="410"/>
      <c r="DE74" s="410"/>
      <c r="DF74" s="410"/>
      <c r="DG74" s="410"/>
      <c r="DH74" s="410"/>
      <c r="DI74" s="410"/>
      <c r="DJ74" s="410"/>
      <c r="DK74" s="410"/>
      <c r="DL74" s="410"/>
      <c r="DM74" s="410"/>
      <c r="DN74" s="410"/>
      <c r="DO74" s="410"/>
      <c r="DP74" s="410"/>
      <c r="DQ74" s="410"/>
      <c r="DR74" s="410"/>
      <c r="DS74" s="410"/>
      <c r="DT74" s="410"/>
      <c r="DU74" s="410"/>
      <c r="DV74" s="410"/>
      <c r="DW74" s="410"/>
      <c r="DX74" s="410"/>
      <c r="DY74" s="410"/>
      <c r="DZ74" s="410"/>
      <c r="EA74" s="410"/>
      <c r="EB74" s="410"/>
      <c r="EC74" s="410"/>
      <c r="ED74" s="410"/>
      <c r="EE74" s="410"/>
      <c r="EF74" s="410"/>
      <c r="EG74" s="410"/>
      <c r="EH74" s="410"/>
      <c r="EI74" s="410"/>
      <c r="EJ74" s="410"/>
      <c r="EK74" s="410"/>
      <c r="EL74" s="410"/>
      <c r="EM74" s="410"/>
      <c r="EN74" s="410"/>
      <c r="EO74" s="410"/>
      <c r="EP74" s="410"/>
      <c r="EQ74" s="410"/>
      <c r="ER74" s="410"/>
      <c r="ES74" s="410"/>
      <c r="ET74" s="410"/>
      <c r="EU74" s="410"/>
      <c r="EV74" s="410"/>
      <c r="EW74" s="410"/>
      <c r="EX74" s="410"/>
      <c r="EY74" s="410"/>
      <c r="EZ74" s="410"/>
      <c r="FA74" s="410"/>
      <c r="FB74" s="410"/>
      <c r="FC74" s="410"/>
      <c r="FD74" s="410"/>
      <c r="FE74" s="410"/>
      <c r="FF74" s="410"/>
      <c r="FG74" s="410"/>
      <c r="FH74" s="410"/>
      <c r="FI74" s="410"/>
      <c r="FJ74" s="410"/>
      <c r="FK74" s="410"/>
      <c r="FL74" s="410"/>
      <c r="FM74" s="410"/>
      <c r="FN74" s="410"/>
      <c r="FO74" s="410"/>
      <c r="FP74" s="410"/>
      <c r="FQ74" s="410"/>
      <c r="FR74" s="410"/>
      <c r="FS74" s="410"/>
      <c r="FT74" s="410"/>
      <c r="FU74" s="410"/>
      <c r="FV74" s="410"/>
      <c r="FW74" s="410"/>
      <c r="FX74" s="410"/>
      <c r="FY74" s="410"/>
      <c r="FZ74" s="410"/>
      <c r="GA74" s="410"/>
      <c r="GB74" s="410"/>
      <c r="GC74" s="410"/>
      <c r="GD74" s="410"/>
      <c r="GE74" s="410"/>
      <c r="GF74" s="410"/>
      <c r="GG74" s="410"/>
      <c r="GH74" s="410"/>
      <c r="GI74" s="410"/>
      <c r="GJ74" s="410"/>
      <c r="GK74" s="410"/>
      <c r="GL74" s="410"/>
      <c r="GM74" s="410"/>
      <c r="GN74" s="410"/>
      <c r="GO74" s="410"/>
      <c r="GP74" s="410"/>
      <c r="GQ74" s="410"/>
      <c r="GR74" s="410"/>
    </row>
    <row r="75" spans="47:200" ht="18.75" customHeight="1"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0"/>
      <c r="CF75" s="410"/>
      <c r="CG75" s="410"/>
      <c r="CH75" s="410"/>
      <c r="CI75" s="410"/>
      <c r="CJ75" s="410"/>
      <c r="CK75" s="410"/>
      <c r="CL75" s="410"/>
      <c r="CM75" s="410"/>
      <c r="CN75" s="410"/>
      <c r="CO75" s="410"/>
      <c r="CP75" s="410"/>
      <c r="CQ75" s="410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410"/>
      <c r="DF75" s="410"/>
      <c r="DG75" s="410"/>
      <c r="DH75" s="410"/>
      <c r="DI75" s="410"/>
      <c r="DJ75" s="410"/>
      <c r="DK75" s="410"/>
      <c r="DL75" s="410"/>
      <c r="DM75" s="410"/>
      <c r="DN75" s="410"/>
      <c r="DO75" s="410"/>
      <c r="DP75" s="410"/>
      <c r="DQ75" s="410"/>
      <c r="DR75" s="410"/>
      <c r="DS75" s="410"/>
      <c r="DT75" s="410"/>
      <c r="DU75" s="410"/>
      <c r="DV75" s="410"/>
      <c r="DW75" s="410"/>
      <c r="DX75" s="410"/>
      <c r="DY75" s="410"/>
      <c r="DZ75" s="410"/>
      <c r="EA75" s="410"/>
      <c r="EB75" s="410"/>
      <c r="EC75" s="410"/>
      <c r="ED75" s="410"/>
      <c r="EE75" s="410"/>
      <c r="EF75" s="410"/>
      <c r="EG75" s="410"/>
      <c r="EH75" s="410"/>
      <c r="EI75" s="410"/>
      <c r="EJ75" s="410"/>
      <c r="EK75" s="410"/>
      <c r="EL75" s="410"/>
      <c r="EM75" s="410"/>
      <c r="EN75" s="410"/>
      <c r="EO75" s="410"/>
      <c r="EP75" s="410"/>
      <c r="EQ75" s="410"/>
      <c r="ER75" s="410"/>
      <c r="ES75" s="410"/>
      <c r="ET75" s="410"/>
      <c r="EU75" s="410"/>
      <c r="EV75" s="410"/>
      <c r="EW75" s="410"/>
      <c r="EX75" s="410"/>
      <c r="EY75" s="410"/>
      <c r="EZ75" s="410"/>
      <c r="FA75" s="410"/>
      <c r="FB75" s="410"/>
      <c r="FC75" s="410"/>
      <c r="FD75" s="410"/>
      <c r="FE75" s="410"/>
      <c r="FF75" s="410"/>
      <c r="FG75" s="410"/>
      <c r="FH75" s="410"/>
      <c r="FI75" s="410"/>
      <c r="FJ75" s="410"/>
      <c r="FK75" s="410"/>
      <c r="FL75" s="410"/>
      <c r="FM75" s="410"/>
      <c r="FN75" s="410"/>
      <c r="FO75" s="410"/>
      <c r="FP75" s="410"/>
      <c r="FQ75" s="410"/>
      <c r="FR75" s="410"/>
      <c r="FS75" s="410"/>
      <c r="FT75" s="410"/>
      <c r="FU75" s="410"/>
      <c r="FV75" s="410"/>
      <c r="FW75" s="410"/>
      <c r="FX75" s="410"/>
      <c r="FY75" s="410"/>
      <c r="FZ75" s="410"/>
      <c r="GA75" s="410"/>
      <c r="GB75" s="410"/>
      <c r="GC75" s="410"/>
      <c r="GD75" s="410"/>
      <c r="GE75" s="410"/>
      <c r="GF75" s="410"/>
      <c r="GG75" s="410"/>
      <c r="GH75" s="410"/>
      <c r="GI75" s="410"/>
      <c r="GJ75" s="410"/>
      <c r="GK75" s="410"/>
      <c r="GL75" s="410"/>
      <c r="GM75" s="410"/>
      <c r="GN75" s="410"/>
      <c r="GO75" s="410"/>
      <c r="GP75" s="410"/>
      <c r="GQ75" s="410"/>
      <c r="GR75" s="410"/>
    </row>
    <row r="76" spans="47:200" ht="18.75" customHeight="1"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  <c r="CF76" s="410"/>
      <c r="CG76" s="410"/>
      <c r="CH76" s="410"/>
      <c r="CI76" s="410"/>
      <c r="CJ76" s="410"/>
      <c r="CK76" s="410"/>
      <c r="CL76" s="410"/>
      <c r="CM76" s="410"/>
      <c r="CN76" s="410"/>
      <c r="CO76" s="410"/>
      <c r="CP76" s="410"/>
      <c r="CQ76" s="410"/>
      <c r="CR76" s="410"/>
      <c r="CS76" s="410"/>
      <c r="CT76" s="410"/>
      <c r="CU76" s="410"/>
      <c r="CV76" s="410"/>
      <c r="CW76" s="410"/>
      <c r="CX76" s="410"/>
      <c r="CY76" s="410"/>
      <c r="CZ76" s="410"/>
      <c r="DA76" s="410"/>
      <c r="DB76" s="410"/>
      <c r="DC76" s="410"/>
      <c r="DD76" s="410"/>
      <c r="DE76" s="410"/>
      <c r="DF76" s="410"/>
      <c r="DG76" s="410"/>
      <c r="DH76" s="410"/>
      <c r="DI76" s="410"/>
      <c r="DJ76" s="410"/>
      <c r="DK76" s="410"/>
      <c r="DL76" s="410"/>
      <c r="DM76" s="410"/>
      <c r="DN76" s="410"/>
      <c r="DO76" s="410"/>
      <c r="DP76" s="410"/>
      <c r="DQ76" s="410"/>
      <c r="DR76" s="410"/>
      <c r="DS76" s="410"/>
      <c r="DT76" s="410"/>
      <c r="DU76" s="410"/>
      <c r="DV76" s="410"/>
      <c r="DW76" s="410"/>
      <c r="DX76" s="410"/>
      <c r="DY76" s="410"/>
      <c r="DZ76" s="410"/>
      <c r="EA76" s="410"/>
      <c r="EB76" s="410"/>
      <c r="EC76" s="410"/>
      <c r="ED76" s="410"/>
      <c r="EE76" s="410"/>
      <c r="EF76" s="410"/>
      <c r="EG76" s="410"/>
      <c r="EH76" s="410"/>
      <c r="EI76" s="410"/>
      <c r="EJ76" s="410"/>
      <c r="EK76" s="410"/>
      <c r="EL76" s="410"/>
      <c r="EM76" s="410"/>
      <c r="EN76" s="410"/>
      <c r="EO76" s="410"/>
      <c r="EP76" s="410"/>
      <c r="EQ76" s="410"/>
      <c r="ER76" s="410"/>
      <c r="ES76" s="410"/>
      <c r="ET76" s="410"/>
      <c r="EU76" s="410"/>
      <c r="EV76" s="410"/>
      <c r="EW76" s="410"/>
      <c r="EX76" s="410"/>
      <c r="EY76" s="410"/>
      <c r="EZ76" s="410"/>
      <c r="FA76" s="410"/>
      <c r="FB76" s="410"/>
      <c r="FC76" s="410"/>
      <c r="FD76" s="410"/>
      <c r="FE76" s="410"/>
      <c r="FF76" s="410"/>
      <c r="FG76" s="410"/>
      <c r="FH76" s="410"/>
      <c r="FI76" s="410"/>
      <c r="FJ76" s="410"/>
      <c r="FK76" s="410"/>
      <c r="FL76" s="410"/>
      <c r="FM76" s="410"/>
      <c r="FN76" s="410"/>
      <c r="FO76" s="410"/>
      <c r="FP76" s="410"/>
      <c r="FQ76" s="410"/>
      <c r="FR76" s="410"/>
      <c r="FS76" s="410"/>
      <c r="FT76" s="410"/>
      <c r="FU76" s="410"/>
      <c r="FV76" s="410"/>
      <c r="FW76" s="410"/>
      <c r="FX76" s="410"/>
      <c r="FY76" s="410"/>
      <c r="FZ76" s="410"/>
      <c r="GA76" s="410"/>
      <c r="GB76" s="410"/>
      <c r="GC76" s="410"/>
      <c r="GD76" s="410"/>
      <c r="GE76" s="410"/>
      <c r="GF76" s="410"/>
      <c r="GG76" s="410"/>
      <c r="GH76" s="410"/>
      <c r="GI76" s="410"/>
      <c r="GJ76" s="410"/>
      <c r="GK76" s="410"/>
      <c r="GL76" s="410"/>
      <c r="GM76" s="410"/>
      <c r="GN76" s="410"/>
      <c r="GO76" s="410"/>
      <c r="GP76" s="410"/>
      <c r="GQ76" s="410"/>
      <c r="GR76" s="410"/>
    </row>
    <row r="77" spans="47:200" ht="18.75" customHeight="1"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0"/>
      <c r="CH77" s="410"/>
      <c r="CI77" s="410"/>
      <c r="CJ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0"/>
      <c r="DM77" s="410"/>
      <c r="DN77" s="410"/>
      <c r="DO77" s="410"/>
      <c r="DP77" s="410"/>
      <c r="DQ77" s="410"/>
      <c r="DR77" s="410"/>
      <c r="DS77" s="410"/>
      <c r="DT77" s="410"/>
      <c r="DU77" s="410"/>
      <c r="DV77" s="410"/>
      <c r="DW77" s="410"/>
      <c r="DX77" s="410"/>
      <c r="DY77" s="410"/>
      <c r="DZ77" s="410"/>
      <c r="EA77" s="410"/>
      <c r="EB77" s="410"/>
      <c r="EC77" s="410"/>
      <c r="ED77" s="410"/>
      <c r="EE77" s="410"/>
      <c r="EF77" s="410"/>
      <c r="EG77" s="410"/>
      <c r="EH77" s="410"/>
      <c r="EI77" s="410"/>
      <c r="EJ77" s="410"/>
      <c r="EK77" s="410"/>
      <c r="EL77" s="410"/>
      <c r="EM77" s="410"/>
      <c r="EN77" s="410"/>
      <c r="EO77" s="410"/>
      <c r="EP77" s="410"/>
      <c r="EQ77" s="410"/>
      <c r="ER77" s="410"/>
      <c r="ES77" s="410"/>
      <c r="ET77" s="410"/>
      <c r="EU77" s="410"/>
      <c r="EV77" s="410"/>
      <c r="EW77" s="410"/>
      <c r="EX77" s="410"/>
      <c r="EY77" s="410"/>
      <c r="EZ77" s="410"/>
      <c r="FA77" s="410"/>
      <c r="FB77" s="410"/>
      <c r="FC77" s="410"/>
      <c r="FD77" s="410"/>
      <c r="FE77" s="410"/>
      <c r="FF77" s="410"/>
      <c r="FG77" s="410"/>
      <c r="FH77" s="410"/>
      <c r="FI77" s="410"/>
      <c r="FJ77" s="410"/>
      <c r="FK77" s="410"/>
      <c r="FL77" s="410"/>
      <c r="FM77" s="410"/>
      <c r="FN77" s="410"/>
      <c r="FO77" s="410"/>
      <c r="FP77" s="410"/>
      <c r="FQ77" s="410"/>
      <c r="FR77" s="410"/>
      <c r="FS77" s="410"/>
      <c r="FT77" s="410"/>
      <c r="FU77" s="410"/>
      <c r="FV77" s="410"/>
      <c r="FW77" s="410"/>
      <c r="FX77" s="410"/>
      <c r="FY77" s="410"/>
      <c r="FZ77" s="410"/>
      <c r="GA77" s="410"/>
      <c r="GB77" s="410"/>
      <c r="GC77" s="410"/>
      <c r="GD77" s="410"/>
      <c r="GE77" s="410"/>
      <c r="GF77" s="410"/>
      <c r="GG77" s="410"/>
      <c r="GH77" s="410"/>
      <c r="GI77" s="410"/>
      <c r="GJ77" s="410"/>
      <c r="GK77" s="410"/>
      <c r="GL77" s="410"/>
      <c r="GM77" s="410"/>
      <c r="GN77" s="410"/>
      <c r="GO77" s="410"/>
      <c r="GP77" s="410"/>
      <c r="GQ77" s="410"/>
      <c r="GR77" s="410"/>
    </row>
    <row r="78" spans="47:200" ht="18.75" customHeight="1"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10"/>
      <c r="CS78" s="410"/>
      <c r="CT78" s="410"/>
      <c r="CU78" s="410"/>
      <c r="CV78" s="410"/>
      <c r="CW78" s="410"/>
      <c r="CX78" s="410"/>
      <c r="CY78" s="410"/>
      <c r="CZ78" s="410"/>
      <c r="DA78" s="410"/>
      <c r="DB78" s="410"/>
      <c r="DC78" s="410"/>
      <c r="DD78" s="410"/>
      <c r="DE78" s="410"/>
      <c r="DF78" s="410"/>
      <c r="DG78" s="410"/>
      <c r="DH78" s="410"/>
      <c r="DI78" s="410"/>
      <c r="DJ78" s="410"/>
      <c r="DK78" s="410"/>
      <c r="DL78" s="410"/>
      <c r="DM78" s="410"/>
      <c r="DN78" s="410"/>
      <c r="DO78" s="410"/>
      <c r="DP78" s="410"/>
      <c r="DQ78" s="410"/>
      <c r="DR78" s="410"/>
      <c r="DS78" s="410"/>
      <c r="DT78" s="410"/>
      <c r="DU78" s="410"/>
      <c r="DV78" s="410"/>
      <c r="DW78" s="410"/>
      <c r="DX78" s="410"/>
      <c r="DY78" s="410"/>
      <c r="DZ78" s="410"/>
      <c r="EA78" s="410"/>
      <c r="EB78" s="410"/>
      <c r="EC78" s="410"/>
      <c r="ED78" s="410"/>
      <c r="EE78" s="410"/>
      <c r="EF78" s="410"/>
      <c r="EG78" s="410"/>
      <c r="EH78" s="410"/>
      <c r="EI78" s="410"/>
      <c r="EJ78" s="410"/>
      <c r="EK78" s="410"/>
      <c r="EL78" s="410"/>
      <c r="EM78" s="410"/>
      <c r="EN78" s="410"/>
      <c r="EO78" s="410"/>
      <c r="EP78" s="410"/>
      <c r="EQ78" s="410"/>
      <c r="ER78" s="410"/>
      <c r="ES78" s="410"/>
      <c r="ET78" s="410"/>
      <c r="EU78" s="410"/>
      <c r="EV78" s="410"/>
      <c r="EW78" s="410"/>
      <c r="EX78" s="410"/>
      <c r="EY78" s="410"/>
      <c r="EZ78" s="410"/>
      <c r="FA78" s="410"/>
      <c r="FB78" s="410"/>
      <c r="FC78" s="410"/>
      <c r="FD78" s="410"/>
      <c r="FE78" s="410"/>
      <c r="FF78" s="410"/>
      <c r="FG78" s="410"/>
      <c r="FH78" s="410"/>
      <c r="FI78" s="410"/>
      <c r="FJ78" s="410"/>
      <c r="FK78" s="410"/>
      <c r="FL78" s="410"/>
      <c r="FM78" s="410"/>
      <c r="FN78" s="410"/>
      <c r="FO78" s="410"/>
      <c r="FP78" s="410"/>
      <c r="FQ78" s="410"/>
      <c r="FR78" s="410"/>
      <c r="FS78" s="410"/>
      <c r="FT78" s="410"/>
      <c r="FU78" s="410"/>
      <c r="FV78" s="410"/>
      <c r="FW78" s="410"/>
      <c r="FX78" s="410"/>
      <c r="FY78" s="410"/>
      <c r="FZ78" s="410"/>
      <c r="GA78" s="410"/>
      <c r="GB78" s="410"/>
      <c r="GC78" s="410"/>
      <c r="GD78" s="410"/>
      <c r="GE78" s="410"/>
      <c r="GF78" s="410"/>
      <c r="GG78" s="410"/>
      <c r="GH78" s="410"/>
      <c r="GI78" s="410"/>
      <c r="GJ78" s="410"/>
      <c r="GK78" s="410"/>
      <c r="GL78" s="410"/>
      <c r="GM78" s="410"/>
      <c r="GN78" s="410"/>
      <c r="GO78" s="410"/>
      <c r="GP78" s="410"/>
      <c r="GQ78" s="410"/>
      <c r="GR78" s="410"/>
    </row>
    <row r="79" spans="47:200" ht="18.75" customHeight="1"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410"/>
      <c r="FL79" s="410"/>
      <c r="FM79" s="410"/>
      <c r="FN79" s="410"/>
      <c r="FO79" s="410"/>
      <c r="FP79" s="410"/>
      <c r="FQ79" s="410"/>
      <c r="FR79" s="410"/>
      <c r="FS79" s="410"/>
      <c r="FT79" s="410"/>
      <c r="FU79" s="410"/>
      <c r="FV79" s="410"/>
      <c r="FW79" s="410"/>
      <c r="FX79" s="410"/>
      <c r="FY79" s="410"/>
      <c r="FZ79" s="410"/>
      <c r="GA79" s="410"/>
      <c r="GB79" s="410"/>
      <c r="GC79" s="410"/>
      <c r="GD79" s="410"/>
      <c r="GE79" s="410"/>
      <c r="GF79" s="410"/>
      <c r="GG79" s="410"/>
      <c r="GH79" s="410"/>
      <c r="GI79" s="410"/>
      <c r="GJ79" s="410"/>
      <c r="GK79" s="410"/>
      <c r="GL79" s="410"/>
      <c r="GM79" s="410"/>
      <c r="GN79" s="410"/>
      <c r="GO79" s="410"/>
      <c r="GP79" s="410"/>
      <c r="GQ79" s="410"/>
      <c r="GR79" s="410"/>
    </row>
    <row r="80" spans="47:200" ht="18.75" customHeight="1"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0"/>
      <c r="CH80" s="410"/>
      <c r="CI80" s="410"/>
      <c r="CJ80" s="410"/>
      <c r="CK80" s="410"/>
      <c r="CL80" s="410"/>
      <c r="CM80" s="410"/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0"/>
      <c r="DC80" s="410"/>
      <c r="DD80" s="410"/>
      <c r="DE80" s="410"/>
      <c r="DF80" s="410"/>
      <c r="DG80" s="410"/>
      <c r="DH80" s="410"/>
      <c r="DI80" s="410"/>
      <c r="DJ80" s="410"/>
      <c r="DK80" s="410"/>
      <c r="DL80" s="410"/>
      <c r="DM80" s="410"/>
      <c r="DN80" s="410"/>
      <c r="DO80" s="410"/>
      <c r="DP80" s="410"/>
      <c r="DQ80" s="410"/>
      <c r="DR80" s="410"/>
      <c r="DS80" s="410"/>
      <c r="DT80" s="410"/>
      <c r="DU80" s="410"/>
      <c r="DV80" s="410"/>
      <c r="DW80" s="410"/>
      <c r="DX80" s="410"/>
      <c r="DY80" s="410"/>
      <c r="DZ80" s="410"/>
      <c r="EA80" s="410"/>
      <c r="EB80" s="410"/>
      <c r="EC80" s="410"/>
      <c r="ED80" s="410"/>
      <c r="EE80" s="410"/>
      <c r="EF80" s="410"/>
      <c r="EG80" s="410"/>
      <c r="EH80" s="410"/>
      <c r="EI80" s="410"/>
      <c r="EJ80" s="410"/>
      <c r="EK80" s="410"/>
      <c r="EL80" s="410"/>
      <c r="EM80" s="410"/>
      <c r="EN80" s="410"/>
      <c r="EO80" s="410"/>
      <c r="EP80" s="410"/>
      <c r="EQ80" s="410"/>
      <c r="ER80" s="410"/>
      <c r="ES80" s="410"/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0"/>
      <c r="FF80" s="410"/>
      <c r="FG80" s="410"/>
      <c r="FH80" s="410"/>
      <c r="FI80" s="410"/>
      <c r="FJ80" s="410"/>
      <c r="FK80" s="410"/>
      <c r="FL80" s="410"/>
      <c r="FM80" s="410"/>
      <c r="FN80" s="410"/>
      <c r="FO80" s="410"/>
      <c r="FP80" s="410"/>
      <c r="FQ80" s="410"/>
      <c r="FR80" s="410"/>
      <c r="FS80" s="410"/>
      <c r="FT80" s="410"/>
      <c r="FU80" s="410"/>
      <c r="FV80" s="410"/>
      <c r="FW80" s="410"/>
      <c r="FX80" s="410"/>
      <c r="FY80" s="410"/>
      <c r="FZ80" s="410"/>
      <c r="GA80" s="410"/>
      <c r="GB80" s="410"/>
      <c r="GC80" s="410"/>
      <c r="GD80" s="410"/>
      <c r="GE80" s="410"/>
      <c r="GF80" s="410"/>
      <c r="GG80" s="410"/>
      <c r="GH80" s="410"/>
      <c r="GI80" s="410"/>
      <c r="GJ80" s="410"/>
      <c r="GK80" s="410"/>
      <c r="GL80" s="410"/>
      <c r="GM80" s="410"/>
      <c r="GN80" s="410"/>
      <c r="GO80" s="410"/>
      <c r="GP80" s="410"/>
      <c r="GQ80" s="410"/>
      <c r="GR80" s="410"/>
    </row>
    <row r="81" spans="47:200" ht="18.75" customHeight="1"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0"/>
      <c r="CH81" s="410"/>
      <c r="CI81" s="410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410"/>
      <c r="DF81" s="410"/>
      <c r="DG81" s="410"/>
      <c r="DH81" s="410"/>
      <c r="DI81" s="410"/>
      <c r="DJ81" s="410"/>
      <c r="DK81" s="410"/>
      <c r="DL81" s="410"/>
      <c r="DM81" s="410"/>
      <c r="DN81" s="410"/>
      <c r="DO81" s="410"/>
      <c r="DP81" s="410"/>
      <c r="DQ81" s="410"/>
      <c r="DR81" s="410"/>
      <c r="DS81" s="410"/>
      <c r="DT81" s="410"/>
      <c r="DU81" s="410"/>
      <c r="DV81" s="410"/>
      <c r="DW81" s="410"/>
      <c r="DX81" s="410"/>
      <c r="DY81" s="410"/>
      <c r="DZ81" s="410"/>
      <c r="EA81" s="410"/>
      <c r="EB81" s="410"/>
      <c r="EC81" s="410"/>
      <c r="ED81" s="410"/>
      <c r="EE81" s="410"/>
      <c r="EF81" s="410"/>
      <c r="EG81" s="410"/>
      <c r="EH81" s="410"/>
      <c r="EI81" s="410"/>
      <c r="EJ81" s="410"/>
      <c r="EK81" s="410"/>
      <c r="EL81" s="410"/>
      <c r="EM81" s="410"/>
      <c r="EN81" s="410"/>
      <c r="EO81" s="410"/>
      <c r="EP81" s="410"/>
      <c r="EQ81" s="410"/>
      <c r="ER81" s="410"/>
      <c r="ES81" s="410"/>
      <c r="ET81" s="410"/>
      <c r="EU81" s="410"/>
      <c r="EV81" s="410"/>
      <c r="EW81" s="410"/>
      <c r="EX81" s="410"/>
      <c r="EY81" s="410"/>
      <c r="EZ81" s="410"/>
      <c r="FA81" s="410"/>
      <c r="FB81" s="410"/>
      <c r="FC81" s="410"/>
      <c r="FD81" s="410"/>
      <c r="FE81" s="410"/>
      <c r="FF81" s="410"/>
      <c r="FG81" s="410"/>
      <c r="FH81" s="410"/>
      <c r="FI81" s="410"/>
      <c r="FJ81" s="410"/>
      <c r="FK81" s="410"/>
      <c r="FL81" s="410"/>
      <c r="FM81" s="410"/>
      <c r="FN81" s="410"/>
      <c r="FO81" s="410"/>
      <c r="FP81" s="410"/>
      <c r="FQ81" s="410"/>
      <c r="FR81" s="410"/>
      <c r="FS81" s="410"/>
      <c r="FT81" s="410"/>
      <c r="FU81" s="410"/>
      <c r="FV81" s="410"/>
      <c r="FW81" s="410"/>
      <c r="FX81" s="410"/>
      <c r="FY81" s="410"/>
      <c r="FZ81" s="410"/>
      <c r="GA81" s="410"/>
      <c r="GB81" s="410"/>
      <c r="GC81" s="410"/>
      <c r="GD81" s="410"/>
      <c r="GE81" s="410"/>
      <c r="GF81" s="410"/>
      <c r="GG81" s="410"/>
      <c r="GH81" s="410"/>
      <c r="GI81" s="410"/>
      <c r="GJ81" s="410"/>
      <c r="GK81" s="410"/>
      <c r="GL81" s="410"/>
      <c r="GM81" s="410"/>
      <c r="GN81" s="410"/>
      <c r="GO81" s="410"/>
      <c r="GP81" s="410"/>
      <c r="GQ81" s="410"/>
      <c r="GR81" s="410"/>
    </row>
    <row r="82" spans="47:200" ht="18.75" customHeight="1"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0"/>
      <c r="DM82" s="410"/>
      <c r="DN82" s="410"/>
      <c r="DO82" s="410"/>
      <c r="DP82" s="410"/>
      <c r="DQ82" s="410"/>
      <c r="DR82" s="410"/>
      <c r="DS82" s="410"/>
      <c r="DT82" s="410"/>
      <c r="DU82" s="410"/>
      <c r="DV82" s="410"/>
      <c r="DW82" s="410"/>
      <c r="DX82" s="410"/>
      <c r="DY82" s="410"/>
      <c r="DZ82" s="410"/>
      <c r="EA82" s="410"/>
      <c r="EB82" s="410"/>
      <c r="EC82" s="410"/>
      <c r="ED82" s="410"/>
      <c r="EE82" s="410"/>
      <c r="EF82" s="410"/>
      <c r="EG82" s="410"/>
      <c r="EH82" s="410"/>
      <c r="EI82" s="410"/>
      <c r="EJ82" s="410"/>
      <c r="EK82" s="410"/>
      <c r="EL82" s="410"/>
      <c r="EM82" s="410"/>
      <c r="EN82" s="410"/>
      <c r="EO82" s="410"/>
      <c r="EP82" s="410"/>
      <c r="EQ82" s="410"/>
      <c r="ER82" s="410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0"/>
      <c r="FE82" s="410"/>
      <c r="FF82" s="410"/>
      <c r="FG82" s="410"/>
      <c r="FH82" s="410"/>
      <c r="FI82" s="410"/>
      <c r="FJ82" s="410"/>
      <c r="FK82" s="410"/>
      <c r="FL82" s="410"/>
      <c r="FM82" s="410"/>
      <c r="FN82" s="410"/>
      <c r="FO82" s="410"/>
      <c r="FP82" s="410"/>
      <c r="FQ82" s="410"/>
      <c r="FR82" s="410"/>
      <c r="FS82" s="410"/>
      <c r="FT82" s="410"/>
      <c r="FU82" s="410"/>
      <c r="FV82" s="410"/>
      <c r="FW82" s="410"/>
      <c r="FX82" s="410"/>
      <c r="FY82" s="410"/>
      <c r="FZ82" s="410"/>
      <c r="GA82" s="410"/>
      <c r="GB82" s="410"/>
      <c r="GC82" s="410"/>
      <c r="GD82" s="410"/>
      <c r="GE82" s="410"/>
      <c r="GF82" s="410"/>
      <c r="GG82" s="410"/>
      <c r="GH82" s="410"/>
      <c r="GI82" s="410"/>
      <c r="GJ82" s="410"/>
      <c r="GK82" s="410"/>
      <c r="GL82" s="410"/>
      <c r="GM82" s="410"/>
      <c r="GN82" s="410"/>
      <c r="GO82" s="410"/>
      <c r="GP82" s="410"/>
      <c r="GQ82" s="410"/>
      <c r="GR82" s="410"/>
    </row>
    <row r="83" spans="47:200" ht="18.75" customHeight="1"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0"/>
      <c r="CH83" s="410"/>
      <c r="CI83" s="410"/>
      <c r="CJ83" s="410"/>
      <c r="CK83" s="410"/>
      <c r="CL83" s="410"/>
      <c r="CM83" s="410"/>
      <c r="CN83" s="410"/>
      <c r="CO83" s="410"/>
      <c r="CP83" s="410"/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0"/>
      <c r="DM83" s="410"/>
      <c r="DN83" s="410"/>
      <c r="DO83" s="410"/>
      <c r="DP83" s="410"/>
      <c r="DQ83" s="410"/>
      <c r="DR83" s="410"/>
      <c r="DS83" s="410"/>
      <c r="DT83" s="410"/>
      <c r="DU83" s="410"/>
      <c r="DV83" s="410"/>
      <c r="DW83" s="410"/>
      <c r="DX83" s="410"/>
      <c r="DY83" s="410"/>
      <c r="DZ83" s="410"/>
      <c r="EA83" s="410"/>
      <c r="EB83" s="410"/>
      <c r="EC83" s="410"/>
      <c r="ED83" s="410"/>
      <c r="EE83" s="410"/>
      <c r="EF83" s="410"/>
      <c r="EG83" s="410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0"/>
      <c r="ES83" s="410"/>
      <c r="ET83" s="410"/>
      <c r="EU83" s="410"/>
      <c r="EV83" s="410"/>
      <c r="EW83" s="410"/>
      <c r="EX83" s="410"/>
      <c r="EY83" s="410"/>
      <c r="EZ83" s="410"/>
      <c r="FA83" s="410"/>
      <c r="FB83" s="410"/>
      <c r="FC83" s="410"/>
      <c r="FD83" s="410"/>
      <c r="FE83" s="410"/>
      <c r="FF83" s="410"/>
      <c r="FG83" s="410"/>
      <c r="FH83" s="410"/>
      <c r="FI83" s="410"/>
      <c r="FJ83" s="410"/>
      <c r="FK83" s="410"/>
      <c r="FL83" s="410"/>
      <c r="FM83" s="410"/>
      <c r="FN83" s="410"/>
      <c r="FO83" s="410"/>
      <c r="FP83" s="410"/>
      <c r="FQ83" s="410"/>
      <c r="FR83" s="410"/>
      <c r="FS83" s="410"/>
      <c r="FT83" s="410"/>
      <c r="FU83" s="410"/>
      <c r="FV83" s="410"/>
      <c r="FW83" s="410"/>
      <c r="FX83" s="410"/>
      <c r="FY83" s="410"/>
      <c r="FZ83" s="410"/>
      <c r="GA83" s="410"/>
      <c r="GB83" s="410"/>
      <c r="GC83" s="410"/>
      <c r="GD83" s="410"/>
      <c r="GE83" s="410"/>
      <c r="GF83" s="410"/>
      <c r="GG83" s="410"/>
      <c r="GH83" s="410"/>
      <c r="GI83" s="410"/>
      <c r="GJ83" s="410"/>
      <c r="GK83" s="410"/>
      <c r="GL83" s="410"/>
      <c r="GM83" s="410"/>
      <c r="GN83" s="410"/>
      <c r="GO83" s="410"/>
      <c r="GP83" s="410"/>
      <c r="GQ83" s="410"/>
      <c r="GR83" s="410"/>
    </row>
    <row r="84" spans="47:200" ht="18.75" customHeight="1"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0"/>
      <c r="CH84" s="410"/>
      <c r="CI84" s="410"/>
      <c r="CJ84" s="410"/>
      <c r="CK84" s="410"/>
      <c r="CL84" s="410"/>
      <c r="CM84" s="410"/>
      <c r="CN84" s="410"/>
      <c r="CO84" s="410"/>
      <c r="CP84" s="410"/>
      <c r="CQ84" s="410"/>
      <c r="CR84" s="410"/>
      <c r="CS84" s="410"/>
      <c r="CT84" s="410"/>
      <c r="CU84" s="410"/>
      <c r="CV84" s="410"/>
      <c r="CW84" s="410"/>
      <c r="CX84" s="410"/>
      <c r="CY84" s="410"/>
      <c r="CZ84" s="410"/>
      <c r="DA84" s="410"/>
      <c r="DB84" s="410"/>
      <c r="DC84" s="410"/>
      <c r="DD84" s="410"/>
      <c r="DE84" s="410"/>
      <c r="DF84" s="410"/>
      <c r="DG84" s="410"/>
      <c r="DH84" s="410"/>
      <c r="DI84" s="410"/>
      <c r="DJ84" s="410"/>
      <c r="DK84" s="410"/>
      <c r="DL84" s="410"/>
      <c r="DM84" s="410"/>
      <c r="DN84" s="410"/>
      <c r="DO84" s="410"/>
      <c r="DP84" s="410"/>
      <c r="DQ84" s="410"/>
      <c r="DR84" s="410"/>
      <c r="DS84" s="410"/>
      <c r="DT84" s="410"/>
      <c r="DU84" s="410"/>
      <c r="DV84" s="410"/>
      <c r="DW84" s="410"/>
      <c r="DX84" s="410"/>
      <c r="DY84" s="410"/>
      <c r="DZ84" s="410"/>
      <c r="EA84" s="410"/>
      <c r="EB84" s="410"/>
      <c r="EC84" s="410"/>
      <c r="ED84" s="410"/>
      <c r="EE84" s="410"/>
      <c r="EF84" s="410"/>
      <c r="EG84" s="410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0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0"/>
      <c r="FE84" s="410"/>
      <c r="FF84" s="410"/>
      <c r="FG84" s="410"/>
      <c r="FH84" s="410"/>
      <c r="FI84" s="410"/>
      <c r="FJ84" s="410"/>
      <c r="FK84" s="410"/>
      <c r="FL84" s="410"/>
      <c r="FM84" s="410"/>
      <c r="FN84" s="410"/>
      <c r="FO84" s="410"/>
      <c r="FP84" s="410"/>
      <c r="FQ84" s="410"/>
      <c r="FR84" s="410"/>
      <c r="FS84" s="410"/>
      <c r="FT84" s="410"/>
      <c r="FU84" s="410"/>
      <c r="FV84" s="410"/>
      <c r="FW84" s="410"/>
      <c r="FX84" s="410"/>
      <c r="FY84" s="410"/>
      <c r="FZ84" s="410"/>
      <c r="GA84" s="410"/>
      <c r="GB84" s="410"/>
      <c r="GC84" s="410"/>
      <c r="GD84" s="410"/>
      <c r="GE84" s="410"/>
      <c r="GF84" s="410"/>
      <c r="GG84" s="410"/>
      <c r="GH84" s="410"/>
      <c r="GI84" s="410"/>
      <c r="GJ84" s="410"/>
      <c r="GK84" s="410"/>
      <c r="GL84" s="410"/>
      <c r="GM84" s="410"/>
      <c r="GN84" s="410"/>
      <c r="GO84" s="410"/>
      <c r="GP84" s="410"/>
      <c r="GQ84" s="410"/>
      <c r="GR84" s="410"/>
    </row>
    <row r="85" spans="47:200" ht="18.75" customHeight="1"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  <c r="DB85" s="410"/>
      <c r="DC85" s="410"/>
      <c r="DD85" s="410"/>
      <c r="DE85" s="410"/>
      <c r="DF85" s="410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410"/>
      <c r="FL85" s="410"/>
      <c r="FM85" s="410"/>
      <c r="FN85" s="410"/>
      <c r="FO85" s="410"/>
      <c r="FP85" s="410"/>
      <c r="FQ85" s="410"/>
      <c r="FR85" s="410"/>
      <c r="FS85" s="410"/>
      <c r="FT85" s="410"/>
      <c r="FU85" s="410"/>
      <c r="FV85" s="410"/>
      <c r="FW85" s="410"/>
      <c r="FX85" s="410"/>
      <c r="FY85" s="410"/>
      <c r="FZ85" s="410"/>
      <c r="GA85" s="410"/>
      <c r="GB85" s="410"/>
      <c r="GC85" s="410"/>
      <c r="GD85" s="410"/>
      <c r="GE85" s="410"/>
      <c r="GF85" s="410"/>
      <c r="GG85" s="410"/>
      <c r="GH85" s="410"/>
      <c r="GI85" s="410"/>
      <c r="GJ85" s="410"/>
      <c r="GK85" s="410"/>
      <c r="GL85" s="410"/>
      <c r="GM85" s="410"/>
      <c r="GN85" s="410"/>
      <c r="GO85" s="410"/>
      <c r="GP85" s="410"/>
      <c r="GQ85" s="410"/>
      <c r="GR85" s="410"/>
    </row>
    <row r="86" spans="47:200" ht="18.75" customHeight="1"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E86" s="410"/>
      <c r="DF86" s="410"/>
      <c r="DG86" s="410"/>
      <c r="DH86" s="410"/>
      <c r="DI86" s="410"/>
      <c r="DJ86" s="410"/>
      <c r="DK86" s="410"/>
      <c r="DL86" s="410"/>
      <c r="DM86" s="410"/>
      <c r="DN86" s="410"/>
      <c r="DO86" s="410"/>
      <c r="DP86" s="410"/>
      <c r="DQ86" s="410"/>
      <c r="DR86" s="410"/>
      <c r="DS86" s="410"/>
      <c r="DT86" s="410"/>
      <c r="DU86" s="410"/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410"/>
      <c r="FL86" s="410"/>
      <c r="FM86" s="410"/>
      <c r="FN86" s="410"/>
      <c r="FO86" s="410"/>
      <c r="FP86" s="410"/>
      <c r="FQ86" s="410"/>
      <c r="FR86" s="410"/>
      <c r="FS86" s="410"/>
      <c r="FT86" s="410"/>
      <c r="FU86" s="410"/>
      <c r="FV86" s="410"/>
      <c r="FW86" s="410"/>
      <c r="FX86" s="410"/>
      <c r="FY86" s="410"/>
      <c r="FZ86" s="410"/>
      <c r="GA86" s="410"/>
      <c r="GB86" s="410"/>
      <c r="GC86" s="410"/>
      <c r="GD86" s="410"/>
      <c r="GE86" s="410"/>
      <c r="GF86" s="410"/>
      <c r="GG86" s="410"/>
      <c r="GH86" s="410"/>
      <c r="GI86" s="410"/>
      <c r="GJ86" s="410"/>
      <c r="GK86" s="410"/>
      <c r="GL86" s="410"/>
      <c r="GM86" s="410"/>
      <c r="GN86" s="410"/>
      <c r="GO86" s="410"/>
      <c r="GP86" s="410"/>
      <c r="GQ86" s="410"/>
      <c r="GR86" s="410"/>
    </row>
    <row r="87" spans="47:200" ht="18.75" customHeight="1"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0"/>
      <c r="CX87" s="410"/>
      <c r="CY87" s="410"/>
      <c r="CZ87" s="410"/>
      <c r="DA87" s="410"/>
      <c r="DB87" s="410"/>
      <c r="DC87" s="410"/>
      <c r="DD87" s="410"/>
      <c r="DE87" s="410"/>
      <c r="DF87" s="410"/>
      <c r="DG87" s="410"/>
      <c r="DH87" s="410"/>
      <c r="DI87" s="410"/>
      <c r="DJ87" s="410"/>
      <c r="DK87" s="410"/>
      <c r="DL87" s="410"/>
      <c r="DM87" s="410"/>
      <c r="DN87" s="410"/>
      <c r="DO87" s="410"/>
      <c r="DP87" s="410"/>
      <c r="DQ87" s="410"/>
      <c r="DR87" s="410"/>
      <c r="DS87" s="410"/>
      <c r="DT87" s="410"/>
      <c r="DU87" s="410"/>
      <c r="DV87" s="410"/>
      <c r="DW87" s="410"/>
      <c r="DX87" s="410"/>
      <c r="DY87" s="410"/>
      <c r="DZ87" s="410"/>
      <c r="EA87" s="410"/>
      <c r="EB87" s="410"/>
      <c r="EC87" s="410"/>
      <c r="ED87" s="410"/>
      <c r="EE87" s="410"/>
      <c r="EF87" s="410"/>
      <c r="EG87" s="410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0"/>
      <c r="ES87" s="410"/>
      <c r="ET87" s="410"/>
      <c r="EU87" s="410"/>
      <c r="EV87" s="410"/>
      <c r="EW87" s="410"/>
      <c r="EX87" s="410"/>
      <c r="EY87" s="410"/>
      <c r="EZ87" s="410"/>
      <c r="FA87" s="410"/>
      <c r="FB87" s="410"/>
      <c r="FC87" s="410"/>
      <c r="FD87" s="410"/>
      <c r="FE87" s="410"/>
      <c r="FF87" s="410"/>
      <c r="FG87" s="410"/>
      <c r="FH87" s="410"/>
      <c r="FI87" s="410"/>
      <c r="FJ87" s="410"/>
      <c r="FK87" s="410"/>
      <c r="FL87" s="410"/>
      <c r="FM87" s="410"/>
      <c r="FN87" s="410"/>
      <c r="FO87" s="410"/>
      <c r="FP87" s="410"/>
      <c r="FQ87" s="410"/>
      <c r="FR87" s="410"/>
      <c r="FS87" s="410"/>
      <c r="FT87" s="410"/>
      <c r="FU87" s="410"/>
      <c r="FV87" s="410"/>
      <c r="FW87" s="410"/>
      <c r="FX87" s="410"/>
      <c r="FY87" s="410"/>
      <c r="FZ87" s="410"/>
      <c r="GA87" s="410"/>
      <c r="GB87" s="410"/>
      <c r="GC87" s="410"/>
      <c r="GD87" s="410"/>
      <c r="GE87" s="410"/>
      <c r="GF87" s="410"/>
      <c r="GG87" s="410"/>
      <c r="GH87" s="410"/>
      <c r="GI87" s="410"/>
      <c r="GJ87" s="410"/>
      <c r="GK87" s="410"/>
      <c r="GL87" s="410"/>
      <c r="GM87" s="410"/>
      <c r="GN87" s="410"/>
      <c r="GO87" s="410"/>
      <c r="GP87" s="410"/>
      <c r="GQ87" s="410"/>
      <c r="GR87" s="410"/>
    </row>
    <row r="88" spans="47:200" ht="18.75" customHeight="1"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  <c r="DB88" s="410"/>
      <c r="DC88" s="410"/>
      <c r="DD88" s="410"/>
      <c r="DE88" s="410"/>
      <c r="DF88" s="410"/>
      <c r="DG88" s="410"/>
      <c r="DH88" s="410"/>
      <c r="DI88" s="410"/>
      <c r="DJ88" s="410"/>
      <c r="DK88" s="410"/>
      <c r="DL88" s="410"/>
      <c r="DM88" s="410"/>
      <c r="DN88" s="410"/>
      <c r="DO88" s="410"/>
      <c r="DP88" s="410"/>
      <c r="DQ88" s="410"/>
      <c r="DR88" s="410"/>
      <c r="DS88" s="410"/>
      <c r="DT88" s="410"/>
      <c r="DU88" s="410"/>
      <c r="DV88" s="410"/>
      <c r="DW88" s="410"/>
      <c r="DX88" s="410"/>
      <c r="DY88" s="410"/>
      <c r="DZ88" s="410"/>
      <c r="EA88" s="410"/>
      <c r="EB88" s="410"/>
      <c r="EC88" s="410"/>
      <c r="ED88" s="410"/>
      <c r="EE88" s="410"/>
      <c r="EF88" s="410"/>
      <c r="EG88" s="410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0"/>
      <c r="ES88" s="410"/>
      <c r="ET88" s="410"/>
      <c r="EU88" s="410"/>
      <c r="EV88" s="410"/>
      <c r="EW88" s="410"/>
      <c r="EX88" s="410"/>
      <c r="EY88" s="410"/>
      <c r="EZ88" s="410"/>
      <c r="FA88" s="410"/>
      <c r="FB88" s="410"/>
      <c r="FC88" s="410"/>
      <c r="FD88" s="410"/>
      <c r="FE88" s="410"/>
      <c r="FF88" s="410"/>
      <c r="FG88" s="410"/>
      <c r="FH88" s="410"/>
      <c r="FI88" s="410"/>
      <c r="FJ88" s="410"/>
      <c r="FK88" s="410"/>
      <c r="FL88" s="410"/>
      <c r="FM88" s="410"/>
      <c r="FN88" s="410"/>
      <c r="FO88" s="410"/>
      <c r="FP88" s="410"/>
      <c r="FQ88" s="410"/>
      <c r="FR88" s="410"/>
      <c r="FS88" s="410"/>
      <c r="FT88" s="410"/>
      <c r="FU88" s="410"/>
      <c r="FV88" s="410"/>
      <c r="FW88" s="410"/>
      <c r="FX88" s="410"/>
      <c r="FY88" s="410"/>
      <c r="FZ88" s="410"/>
      <c r="GA88" s="410"/>
      <c r="GB88" s="410"/>
      <c r="GC88" s="410"/>
      <c r="GD88" s="410"/>
      <c r="GE88" s="410"/>
      <c r="GF88" s="410"/>
      <c r="GG88" s="410"/>
      <c r="GH88" s="410"/>
      <c r="GI88" s="410"/>
      <c r="GJ88" s="410"/>
      <c r="GK88" s="410"/>
      <c r="GL88" s="410"/>
      <c r="GM88" s="410"/>
      <c r="GN88" s="410"/>
      <c r="GO88" s="410"/>
      <c r="GP88" s="410"/>
      <c r="GQ88" s="410"/>
      <c r="GR88" s="410"/>
    </row>
    <row r="89" spans="47:200" ht="18.75" customHeight="1"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0"/>
      <c r="CH89" s="410"/>
      <c r="CI89" s="410"/>
      <c r="CJ89" s="410"/>
      <c r="CK89" s="410"/>
      <c r="CL89" s="410"/>
      <c r="CM89" s="410"/>
      <c r="CN89" s="410"/>
      <c r="CO89" s="410"/>
      <c r="CP89" s="410"/>
      <c r="CQ89" s="410"/>
      <c r="CR89" s="410"/>
      <c r="CS89" s="410"/>
      <c r="CT89" s="410"/>
      <c r="CU89" s="410"/>
      <c r="CV89" s="410"/>
      <c r="CW89" s="410"/>
      <c r="CX89" s="410"/>
      <c r="CY89" s="410"/>
      <c r="CZ89" s="410"/>
      <c r="DA89" s="410"/>
      <c r="DB89" s="410"/>
      <c r="DC89" s="410"/>
      <c r="DD89" s="410"/>
      <c r="DE89" s="410"/>
      <c r="DF89" s="410"/>
      <c r="DG89" s="410"/>
      <c r="DH89" s="410"/>
      <c r="DI89" s="410"/>
      <c r="DJ89" s="410"/>
      <c r="DK89" s="410"/>
      <c r="DL89" s="410"/>
      <c r="DM89" s="410"/>
      <c r="DN89" s="410"/>
      <c r="DO89" s="410"/>
      <c r="DP89" s="410"/>
      <c r="DQ89" s="410"/>
      <c r="DR89" s="410"/>
      <c r="DS89" s="410"/>
      <c r="DT89" s="410"/>
      <c r="DU89" s="410"/>
      <c r="DV89" s="410"/>
      <c r="DW89" s="410"/>
      <c r="DX89" s="410"/>
      <c r="DY89" s="410"/>
      <c r="DZ89" s="410"/>
      <c r="EA89" s="410"/>
      <c r="EB89" s="410"/>
      <c r="EC89" s="410"/>
      <c r="ED89" s="410"/>
      <c r="EE89" s="410"/>
      <c r="EF89" s="410"/>
      <c r="EG89" s="410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0"/>
      <c r="ES89" s="410"/>
      <c r="ET89" s="410"/>
      <c r="EU89" s="410"/>
      <c r="EV89" s="410"/>
      <c r="EW89" s="410"/>
      <c r="EX89" s="410"/>
      <c r="EY89" s="410"/>
      <c r="EZ89" s="410"/>
      <c r="FA89" s="410"/>
      <c r="FB89" s="410"/>
      <c r="FC89" s="410"/>
      <c r="FD89" s="410"/>
      <c r="FE89" s="410"/>
      <c r="FF89" s="410"/>
      <c r="FG89" s="410"/>
      <c r="FH89" s="410"/>
      <c r="FI89" s="410"/>
      <c r="FJ89" s="410"/>
      <c r="FK89" s="410"/>
      <c r="FL89" s="410"/>
      <c r="FM89" s="410"/>
      <c r="FN89" s="410"/>
      <c r="FO89" s="410"/>
      <c r="FP89" s="410"/>
      <c r="FQ89" s="410"/>
      <c r="FR89" s="410"/>
      <c r="FS89" s="410"/>
      <c r="FT89" s="410"/>
      <c r="FU89" s="410"/>
      <c r="FV89" s="410"/>
      <c r="FW89" s="410"/>
      <c r="FX89" s="410"/>
      <c r="FY89" s="410"/>
      <c r="FZ89" s="410"/>
      <c r="GA89" s="410"/>
      <c r="GB89" s="410"/>
      <c r="GC89" s="410"/>
      <c r="GD89" s="410"/>
      <c r="GE89" s="410"/>
      <c r="GF89" s="410"/>
      <c r="GG89" s="410"/>
      <c r="GH89" s="410"/>
      <c r="GI89" s="410"/>
      <c r="GJ89" s="410"/>
      <c r="GK89" s="410"/>
      <c r="GL89" s="410"/>
      <c r="GM89" s="410"/>
      <c r="GN89" s="410"/>
      <c r="GO89" s="410"/>
      <c r="GP89" s="410"/>
      <c r="GQ89" s="410"/>
      <c r="GR89" s="410"/>
    </row>
    <row r="90" spans="47:200" ht="18.75" customHeight="1"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0"/>
      <c r="CH90" s="410"/>
      <c r="CI90" s="410"/>
      <c r="CJ90" s="410"/>
      <c r="CK90" s="410"/>
      <c r="CL90" s="410"/>
      <c r="CM90" s="410"/>
      <c r="CN90" s="410"/>
      <c r="CO90" s="410"/>
      <c r="CP90" s="410"/>
      <c r="CQ90" s="410"/>
      <c r="CR90" s="410"/>
      <c r="CS90" s="410"/>
      <c r="CT90" s="410"/>
      <c r="CU90" s="410"/>
      <c r="CV90" s="410"/>
      <c r="CW90" s="410"/>
      <c r="CX90" s="410"/>
      <c r="CY90" s="410"/>
      <c r="CZ90" s="410"/>
      <c r="DA90" s="410"/>
      <c r="DB90" s="410"/>
      <c r="DC90" s="410"/>
      <c r="DD90" s="410"/>
      <c r="DE90" s="410"/>
      <c r="DF90" s="410"/>
      <c r="DG90" s="410"/>
      <c r="DH90" s="410"/>
      <c r="DI90" s="410"/>
      <c r="DJ90" s="410"/>
      <c r="DK90" s="410"/>
      <c r="DL90" s="410"/>
      <c r="DM90" s="410"/>
      <c r="DN90" s="410"/>
      <c r="DO90" s="410"/>
      <c r="DP90" s="410"/>
      <c r="DQ90" s="410"/>
      <c r="DR90" s="410"/>
      <c r="DS90" s="410"/>
      <c r="DT90" s="410"/>
      <c r="DU90" s="410"/>
      <c r="DV90" s="410"/>
      <c r="DW90" s="410"/>
      <c r="DX90" s="410"/>
      <c r="DY90" s="410"/>
      <c r="DZ90" s="410"/>
      <c r="EA90" s="410"/>
      <c r="EB90" s="410"/>
      <c r="EC90" s="410"/>
      <c r="ED90" s="410"/>
      <c r="EE90" s="410"/>
      <c r="EF90" s="410"/>
      <c r="EG90" s="410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0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0"/>
      <c r="FE90" s="410"/>
      <c r="FF90" s="410"/>
      <c r="FG90" s="410"/>
      <c r="FH90" s="410"/>
      <c r="FI90" s="410"/>
      <c r="FJ90" s="410"/>
      <c r="FK90" s="410"/>
      <c r="FL90" s="410"/>
      <c r="FM90" s="410"/>
      <c r="FN90" s="410"/>
      <c r="FO90" s="410"/>
      <c r="FP90" s="410"/>
      <c r="FQ90" s="410"/>
      <c r="FR90" s="410"/>
      <c r="FS90" s="410"/>
      <c r="FT90" s="410"/>
      <c r="FU90" s="410"/>
      <c r="FV90" s="410"/>
      <c r="FW90" s="410"/>
      <c r="FX90" s="410"/>
      <c r="FY90" s="410"/>
      <c r="FZ90" s="410"/>
      <c r="GA90" s="410"/>
      <c r="GB90" s="410"/>
      <c r="GC90" s="410"/>
      <c r="GD90" s="410"/>
      <c r="GE90" s="410"/>
      <c r="GF90" s="410"/>
      <c r="GG90" s="410"/>
      <c r="GH90" s="410"/>
      <c r="GI90" s="410"/>
      <c r="GJ90" s="410"/>
      <c r="GK90" s="410"/>
      <c r="GL90" s="410"/>
      <c r="GM90" s="410"/>
      <c r="GN90" s="410"/>
      <c r="GO90" s="410"/>
      <c r="GP90" s="410"/>
      <c r="GQ90" s="410"/>
      <c r="GR90" s="410"/>
    </row>
    <row r="91" spans="47:200" ht="18.75" customHeight="1"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0"/>
      <c r="CH91" s="410"/>
      <c r="CI91" s="410"/>
      <c r="CJ91" s="410"/>
      <c r="CK91" s="410"/>
      <c r="CL91" s="410"/>
      <c r="CM91" s="410"/>
      <c r="CN91" s="410"/>
      <c r="CO91" s="410"/>
      <c r="CP91" s="410"/>
      <c r="CQ91" s="410"/>
      <c r="CR91" s="410"/>
      <c r="CS91" s="410"/>
      <c r="CT91" s="410"/>
      <c r="CU91" s="410"/>
      <c r="CV91" s="410"/>
      <c r="CW91" s="410"/>
      <c r="CX91" s="410"/>
      <c r="CY91" s="410"/>
      <c r="CZ91" s="410"/>
      <c r="DA91" s="410"/>
      <c r="DB91" s="410"/>
      <c r="DC91" s="410"/>
      <c r="DD91" s="410"/>
      <c r="DE91" s="410"/>
      <c r="DF91" s="410"/>
      <c r="DG91" s="410"/>
      <c r="DH91" s="410"/>
      <c r="DI91" s="410"/>
      <c r="DJ91" s="410"/>
      <c r="DK91" s="410"/>
      <c r="DL91" s="410"/>
      <c r="DM91" s="410"/>
      <c r="DN91" s="410"/>
      <c r="DO91" s="410"/>
      <c r="DP91" s="410"/>
      <c r="DQ91" s="410"/>
      <c r="DR91" s="410"/>
      <c r="DS91" s="410"/>
      <c r="DT91" s="410"/>
      <c r="DU91" s="410"/>
      <c r="DV91" s="410"/>
      <c r="DW91" s="410"/>
      <c r="DX91" s="410"/>
      <c r="DY91" s="410"/>
      <c r="DZ91" s="410"/>
      <c r="EA91" s="410"/>
      <c r="EB91" s="410"/>
      <c r="EC91" s="410"/>
      <c r="ED91" s="410"/>
      <c r="EE91" s="410"/>
      <c r="EF91" s="410"/>
      <c r="EG91" s="410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0"/>
      <c r="ES91" s="410"/>
      <c r="ET91" s="410"/>
      <c r="EU91" s="410"/>
      <c r="EV91" s="410"/>
      <c r="EW91" s="410"/>
      <c r="EX91" s="410"/>
      <c r="EY91" s="410"/>
      <c r="EZ91" s="410"/>
      <c r="FA91" s="410"/>
      <c r="FB91" s="410"/>
      <c r="FC91" s="410"/>
      <c r="FD91" s="410"/>
      <c r="FE91" s="410"/>
      <c r="FF91" s="410"/>
      <c r="FG91" s="410"/>
      <c r="FH91" s="410"/>
      <c r="FI91" s="410"/>
      <c r="FJ91" s="410"/>
      <c r="FK91" s="410"/>
      <c r="FL91" s="410"/>
      <c r="FM91" s="410"/>
      <c r="FN91" s="410"/>
      <c r="FO91" s="410"/>
      <c r="FP91" s="410"/>
      <c r="FQ91" s="410"/>
      <c r="FR91" s="410"/>
      <c r="FS91" s="410"/>
      <c r="FT91" s="410"/>
      <c r="FU91" s="410"/>
      <c r="FV91" s="410"/>
      <c r="FW91" s="410"/>
      <c r="FX91" s="410"/>
      <c r="FY91" s="410"/>
      <c r="FZ91" s="410"/>
      <c r="GA91" s="410"/>
      <c r="GB91" s="410"/>
      <c r="GC91" s="410"/>
      <c r="GD91" s="410"/>
      <c r="GE91" s="410"/>
      <c r="GF91" s="410"/>
      <c r="GG91" s="410"/>
      <c r="GH91" s="410"/>
      <c r="GI91" s="410"/>
      <c r="GJ91" s="410"/>
      <c r="GK91" s="410"/>
      <c r="GL91" s="410"/>
      <c r="GM91" s="410"/>
      <c r="GN91" s="410"/>
      <c r="GO91" s="410"/>
      <c r="GP91" s="410"/>
      <c r="GQ91" s="410"/>
      <c r="GR91" s="410"/>
    </row>
    <row r="92" spans="47:200" ht="18.75" customHeight="1"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410"/>
      <c r="CX92" s="410"/>
      <c r="CY92" s="410"/>
      <c r="CZ92" s="410"/>
      <c r="DA92" s="410"/>
      <c r="DB92" s="410"/>
      <c r="DC92" s="410"/>
      <c r="DD92" s="410"/>
      <c r="DE92" s="410"/>
      <c r="DF92" s="410"/>
      <c r="DG92" s="410"/>
      <c r="DH92" s="410"/>
      <c r="DI92" s="410"/>
      <c r="DJ92" s="410"/>
      <c r="DK92" s="410"/>
      <c r="DL92" s="410"/>
      <c r="DM92" s="410"/>
      <c r="DN92" s="410"/>
      <c r="DO92" s="410"/>
      <c r="DP92" s="410"/>
      <c r="DQ92" s="410"/>
      <c r="DR92" s="410"/>
      <c r="DS92" s="410"/>
      <c r="DT92" s="410"/>
      <c r="DU92" s="410"/>
      <c r="DV92" s="410"/>
      <c r="DW92" s="410"/>
      <c r="DX92" s="410"/>
      <c r="DY92" s="410"/>
      <c r="DZ92" s="410"/>
      <c r="EA92" s="410"/>
      <c r="EB92" s="410"/>
      <c r="EC92" s="410"/>
      <c r="ED92" s="410"/>
      <c r="EE92" s="410"/>
      <c r="EF92" s="410"/>
      <c r="EG92" s="410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0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0"/>
      <c r="FE92" s="410"/>
      <c r="FF92" s="410"/>
      <c r="FG92" s="410"/>
      <c r="FH92" s="410"/>
      <c r="FI92" s="410"/>
      <c r="FJ92" s="410"/>
      <c r="FK92" s="410"/>
      <c r="FL92" s="410"/>
      <c r="FM92" s="410"/>
      <c r="FN92" s="410"/>
      <c r="FO92" s="410"/>
      <c r="FP92" s="410"/>
      <c r="FQ92" s="410"/>
      <c r="FR92" s="410"/>
      <c r="FS92" s="410"/>
      <c r="FT92" s="410"/>
      <c r="FU92" s="410"/>
      <c r="FV92" s="410"/>
      <c r="FW92" s="410"/>
      <c r="FX92" s="410"/>
      <c r="FY92" s="410"/>
      <c r="FZ92" s="410"/>
      <c r="GA92" s="410"/>
      <c r="GB92" s="410"/>
      <c r="GC92" s="410"/>
      <c r="GD92" s="410"/>
      <c r="GE92" s="410"/>
      <c r="GF92" s="410"/>
      <c r="GG92" s="410"/>
      <c r="GH92" s="410"/>
      <c r="GI92" s="410"/>
      <c r="GJ92" s="410"/>
      <c r="GK92" s="410"/>
      <c r="GL92" s="410"/>
      <c r="GM92" s="410"/>
      <c r="GN92" s="410"/>
      <c r="GO92" s="410"/>
      <c r="GP92" s="410"/>
      <c r="GQ92" s="410"/>
      <c r="GR92" s="410"/>
    </row>
    <row r="93" spans="47:200" ht="18.75" customHeight="1"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0"/>
      <c r="CH93" s="410"/>
      <c r="CI93" s="410"/>
      <c r="CJ93" s="410"/>
      <c r="CK93" s="410"/>
      <c r="CL93" s="410"/>
      <c r="CM93" s="410"/>
      <c r="CN93" s="410"/>
      <c r="CO93" s="410"/>
      <c r="CP93" s="410"/>
      <c r="CQ93" s="410"/>
      <c r="CR93" s="410"/>
      <c r="CS93" s="410"/>
      <c r="CT93" s="410"/>
      <c r="CU93" s="410"/>
      <c r="CV93" s="410"/>
      <c r="CW93" s="410"/>
      <c r="CX93" s="410"/>
      <c r="CY93" s="410"/>
      <c r="CZ93" s="410"/>
      <c r="DA93" s="410"/>
      <c r="DB93" s="410"/>
      <c r="DC93" s="410"/>
      <c r="DD93" s="410"/>
      <c r="DE93" s="410"/>
      <c r="DF93" s="410"/>
      <c r="DG93" s="410"/>
      <c r="DH93" s="410"/>
      <c r="DI93" s="410"/>
      <c r="DJ93" s="410"/>
      <c r="DK93" s="410"/>
      <c r="DL93" s="410"/>
      <c r="DM93" s="410"/>
      <c r="DN93" s="410"/>
      <c r="DO93" s="410"/>
      <c r="DP93" s="410"/>
      <c r="DQ93" s="410"/>
      <c r="DR93" s="410"/>
      <c r="DS93" s="410"/>
      <c r="DT93" s="410"/>
      <c r="DU93" s="410"/>
      <c r="DV93" s="410"/>
      <c r="DW93" s="410"/>
      <c r="DX93" s="410"/>
      <c r="DY93" s="410"/>
      <c r="DZ93" s="410"/>
      <c r="EA93" s="410"/>
      <c r="EB93" s="410"/>
      <c r="EC93" s="410"/>
      <c r="ED93" s="410"/>
      <c r="EE93" s="410"/>
      <c r="EF93" s="410"/>
      <c r="EG93" s="410"/>
      <c r="EH93" s="410"/>
      <c r="EI93" s="410"/>
      <c r="EJ93" s="410"/>
      <c r="EK93" s="410"/>
      <c r="EL93" s="410"/>
      <c r="EM93" s="410"/>
      <c r="EN93" s="410"/>
      <c r="EO93" s="410"/>
      <c r="EP93" s="410"/>
      <c r="EQ93" s="410"/>
      <c r="ER93" s="410"/>
      <c r="ES93" s="410"/>
      <c r="ET93" s="410"/>
      <c r="EU93" s="410"/>
      <c r="EV93" s="410"/>
      <c r="EW93" s="410"/>
      <c r="EX93" s="410"/>
      <c r="EY93" s="410"/>
      <c r="EZ93" s="410"/>
      <c r="FA93" s="410"/>
      <c r="FB93" s="410"/>
      <c r="FC93" s="410"/>
      <c r="FD93" s="410"/>
      <c r="FE93" s="410"/>
      <c r="FF93" s="410"/>
      <c r="FG93" s="410"/>
      <c r="FH93" s="410"/>
      <c r="FI93" s="410"/>
      <c r="FJ93" s="410"/>
      <c r="FK93" s="410"/>
      <c r="FL93" s="410"/>
      <c r="FM93" s="410"/>
      <c r="FN93" s="410"/>
      <c r="FO93" s="410"/>
      <c r="FP93" s="410"/>
      <c r="FQ93" s="410"/>
      <c r="FR93" s="410"/>
      <c r="FS93" s="410"/>
      <c r="FT93" s="410"/>
      <c r="FU93" s="410"/>
      <c r="FV93" s="410"/>
      <c r="FW93" s="410"/>
      <c r="FX93" s="410"/>
      <c r="FY93" s="410"/>
      <c r="FZ93" s="410"/>
      <c r="GA93" s="410"/>
      <c r="GB93" s="410"/>
      <c r="GC93" s="410"/>
      <c r="GD93" s="410"/>
      <c r="GE93" s="410"/>
      <c r="GF93" s="410"/>
      <c r="GG93" s="410"/>
      <c r="GH93" s="410"/>
      <c r="GI93" s="410"/>
      <c r="GJ93" s="410"/>
      <c r="GK93" s="410"/>
      <c r="GL93" s="410"/>
      <c r="GM93" s="410"/>
      <c r="GN93" s="410"/>
      <c r="GO93" s="410"/>
      <c r="GP93" s="410"/>
      <c r="GQ93" s="410"/>
      <c r="GR93" s="410"/>
    </row>
    <row r="94" spans="47:200" ht="18.75" customHeight="1"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410"/>
      <c r="CN94" s="410"/>
      <c r="CO94" s="410"/>
      <c r="CP94" s="410"/>
      <c r="CQ94" s="410"/>
      <c r="CR94" s="410"/>
      <c r="CS94" s="410"/>
      <c r="CT94" s="410"/>
      <c r="CU94" s="410"/>
      <c r="CV94" s="410"/>
      <c r="CW94" s="410"/>
      <c r="CX94" s="410"/>
      <c r="CY94" s="410"/>
      <c r="CZ94" s="410"/>
      <c r="DA94" s="410"/>
      <c r="DB94" s="410"/>
      <c r="DC94" s="410"/>
      <c r="DD94" s="410"/>
      <c r="DE94" s="410"/>
      <c r="DF94" s="410"/>
      <c r="DG94" s="410"/>
      <c r="DH94" s="410"/>
      <c r="DI94" s="410"/>
      <c r="DJ94" s="410"/>
      <c r="DK94" s="410"/>
      <c r="DL94" s="410"/>
      <c r="DM94" s="410"/>
      <c r="DN94" s="410"/>
      <c r="DO94" s="410"/>
      <c r="DP94" s="410"/>
      <c r="DQ94" s="410"/>
      <c r="DR94" s="410"/>
      <c r="DS94" s="410"/>
      <c r="DT94" s="410"/>
      <c r="DU94" s="410"/>
      <c r="DV94" s="410"/>
      <c r="DW94" s="410"/>
      <c r="DX94" s="410"/>
      <c r="DY94" s="410"/>
      <c r="DZ94" s="410"/>
      <c r="EA94" s="410"/>
      <c r="EB94" s="410"/>
      <c r="EC94" s="410"/>
      <c r="ED94" s="410"/>
      <c r="EE94" s="410"/>
      <c r="EF94" s="410"/>
      <c r="EG94" s="410"/>
      <c r="EH94" s="410"/>
      <c r="EI94" s="410"/>
      <c r="EJ94" s="410"/>
      <c r="EK94" s="410"/>
      <c r="EL94" s="410"/>
      <c r="EM94" s="410"/>
      <c r="EN94" s="410"/>
      <c r="EO94" s="410"/>
      <c r="EP94" s="410"/>
      <c r="EQ94" s="410"/>
      <c r="ER94" s="410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0"/>
      <c r="FE94" s="410"/>
      <c r="FF94" s="410"/>
      <c r="FG94" s="410"/>
      <c r="FH94" s="410"/>
      <c r="FI94" s="410"/>
      <c r="FJ94" s="410"/>
      <c r="FK94" s="410"/>
      <c r="FL94" s="410"/>
      <c r="FM94" s="410"/>
      <c r="FN94" s="410"/>
      <c r="FO94" s="410"/>
      <c r="FP94" s="410"/>
      <c r="FQ94" s="410"/>
      <c r="FR94" s="410"/>
      <c r="FS94" s="410"/>
      <c r="FT94" s="410"/>
      <c r="FU94" s="410"/>
      <c r="FV94" s="410"/>
      <c r="FW94" s="410"/>
      <c r="FX94" s="410"/>
      <c r="FY94" s="410"/>
      <c r="FZ94" s="410"/>
      <c r="GA94" s="410"/>
      <c r="GB94" s="410"/>
      <c r="GC94" s="410"/>
      <c r="GD94" s="410"/>
      <c r="GE94" s="410"/>
      <c r="GF94" s="410"/>
      <c r="GG94" s="410"/>
      <c r="GH94" s="410"/>
      <c r="GI94" s="410"/>
      <c r="GJ94" s="410"/>
      <c r="GK94" s="410"/>
      <c r="GL94" s="410"/>
      <c r="GM94" s="410"/>
      <c r="GN94" s="410"/>
      <c r="GO94" s="410"/>
      <c r="GP94" s="410"/>
      <c r="GQ94" s="410"/>
      <c r="GR94" s="410"/>
    </row>
    <row r="95" spans="47:200" ht="18.75" customHeight="1"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0"/>
      <c r="CH95" s="410"/>
      <c r="CI95" s="410"/>
      <c r="CJ95" s="410"/>
      <c r="CK95" s="410"/>
      <c r="CL95" s="410"/>
      <c r="CM95" s="410"/>
      <c r="CN95" s="410"/>
      <c r="CO95" s="410"/>
      <c r="CP95" s="410"/>
      <c r="CQ95" s="410"/>
      <c r="CR95" s="410"/>
      <c r="CS95" s="410"/>
      <c r="CT95" s="410"/>
      <c r="CU95" s="410"/>
      <c r="CV95" s="410"/>
      <c r="CW95" s="410"/>
      <c r="CX95" s="410"/>
      <c r="CY95" s="410"/>
      <c r="CZ95" s="410"/>
      <c r="DA95" s="410"/>
      <c r="DB95" s="410"/>
      <c r="DC95" s="410"/>
      <c r="DD95" s="410"/>
      <c r="DE95" s="410"/>
      <c r="DF95" s="410"/>
      <c r="DG95" s="410"/>
      <c r="DH95" s="410"/>
      <c r="DI95" s="410"/>
      <c r="DJ95" s="410"/>
      <c r="DK95" s="410"/>
      <c r="DL95" s="410"/>
      <c r="DM95" s="410"/>
      <c r="DN95" s="410"/>
      <c r="DO95" s="410"/>
      <c r="DP95" s="410"/>
      <c r="DQ95" s="410"/>
      <c r="DR95" s="410"/>
      <c r="DS95" s="410"/>
      <c r="DT95" s="410"/>
      <c r="DU95" s="410"/>
      <c r="DV95" s="410"/>
      <c r="DW95" s="410"/>
      <c r="DX95" s="410"/>
      <c r="DY95" s="410"/>
      <c r="DZ95" s="410"/>
      <c r="EA95" s="410"/>
      <c r="EB95" s="410"/>
      <c r="EC95" s="410"/>
      <c r="ED95" s="410"/>
      <c r="EE95" s="410"/>
      <c r="EF95" s="410"/>
      <c r="EG95" s="410"/>
      <c r="EH95" s="410"/>
      <c r="EI95" s="410"/>
      <c r="EJ95" s="410"/>
      <c r="EK95" s="410"/>
      <c r="EL95" s="410"/>
      <c r="EM95" s="410"/>
      <c r="EN95" s="410"/>
      <c r="EO95" s="410"/>
      <c r="EP95" s="410"/>
      <c r="EQ95" s="410"/>
      <c r="ER95" s="410"/>
      <c r="ES95" s="410"/>
      <c r="ET95" s="410"/>
      <c r="EU95" s="410"/>
      <c r="EV95" s="410"/>
      <c r="EW95" s="410"/>
      <c r="EX95" s="410"/>
      <c r="EY95" s="410"/>
      <c r="EZ95" s="410"/>
      <c r="FA95" s="410"/>
      <c r="FB95" s="410"/>
      <c r="FC95" s="410"/>
      <c r="FD95" s="410"/>
      <c r="FE95" s="410"/>
      <c r="FF95" s="410"/>
      <c r="FG95" s="410"/>
      <c r="FH95" s="410"/>
      <c r="FI95" s="410"/>
      <c r="FJ95" s="410"/>
      <c r="FK95" s="410"/>
      <c r="FL95" s="410"/>
      <c r="FM95" s="410"/>
      <c r="FN95" s="410"/>
      <c r="FO95" s="410"/>
      <c r="FP95" s="410"/>
      <c r="FQ95" s="410"/>
      <c r="FR95" s="410"/>
      <c r="FS95" s="410"/>
      <c r="FT95" s="410"/>
      <c r="FU95" s="410"/>
      <c r="FV95" s="410"/>
      <c r="FW95" s="410"/>
      <c r="FX95" s="410"/>
      <c r="FY95" s="410"/>
      <c r="FZ95" s="410"/>
      <c r="GA95" s="410"/>
      <c r="GB95" s="410"/>
      <c r="GC95" s="410"/>
      <c r="GD95" s="410"/>
      <c r="GE95" s="410"/>
      <c r="GF95" s="410"/>
      <c r="GG95" s="410"/>
      <c r="GH95" s="410"/>
      <c r="GI95" s="410"/>
      <c r="GJ95" s="410"/>
      <c r="GK95" s="410"/>
      <c r="GL95" s="410"/>
      <c r="GM95" s="410"/>
      <c r="GN95" s="410"/>
      <c r="GO95" s="410"/>
      <c r="GP95" s="410"/>
      <c r="GQ95" s="410"/>
      <c r="GR95" s="410"/>
    </row>
    <row r="96" spans="47:200" ht="18.75" customHeight="1">
      <c r="AU96" s="410"/>
      <c r="AV96" s="410"/>
      <c r="AW96" s="410"/>
      <c r="AX96" s="410"/>
      <c r="AY96" s="410"/>
      <c r="AZ96" s="410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  <c r="CB96" s="410"/>
      <c r="CC96" s="410"/>
      <c r="CD96" s="410"/>
      <c r="CE96" s="410"/>
      <c r="CF96" s="410"/>
      <c r="CG96" s="410"/>
      <c r="CH96" s="410"/>
      <c r="CI96" s="410"/>
      <c r="CJ96" s="410"/>
      <c r="CK96" s="410"/>
      <c r="CL96" s="410"/>
      <c r="CM96" s="410"/>
      <c r="CN96" s="410"/>
      <c r="CO96" s="410"/>
      <c r="CP96" s="410"/>
      <c r="CQ96" s="410"/>
      <c r="CR96" s="410"/>
      <c r="CS96" s="410"/>
      <c r="CT96" s="410"/>
      <c r="CU96" s="410"/>
      <c r="CV96" s="410"/>
      <c r="CW96" s="410"/>
      <c r="CX96" s="410"/>
      <c r="CY96" s="410"/>
      <c r="CZ96" s="410"/>
      <c r="DA96" s="410"/>
      <c r="DB96" s="410"/>
      <c r="DC96" s="410"/>
      <c r="DD96" s="410"/>
      <c r="DE96" s="410"/>
      <c r="DF96" s="410"/>
      <c r="DG96" s="410"/>
      <c r="DH96" s="410"/>
      <c r="DI96" s="410"/>
      <c r="DJ96" s="410"/>
      <c r="DK96" s="410"/>
      <c r="DL96" s="410"/>
      <c r="DM96" s="410"/>
      <c r="DN96" s="410"/>
      <c r="DO96" s="410"/>
      <c r="DP96" s="410"/>
      <c r="DQ96" s="410"/>
      <c r="DR96" s="410"/>
      <c r="DS96" s="410"/>
      <c r="DT96" s="410"/>
      <c r="DU96" s="410"/>
      <c r="DV96" s="410"/>
      <c r="DW96" s="410"/>
      <c r="DX96" s="410"/>
      <c r="DY96" s="410"/>
      <c r="DZ96" s="410"/>
      <c r="EA96" s="410"/>
      <c r="EB96" s="410"/>
      <c r="EC96" s="410"/>
      <c r="ED96" s="410"/>
      <c r="EE96" s="410"/>
      <c r="EF96" s="410"/>
      <c r="EG96" s="410"/>
      <c r="EH96" s="410"/>
      <c r="EI96" s="410"/>
      <c r="EJ96" s="410"/>
      <c r="EK96" s="410"/>
      <c r="EL96" s="410"/>
      <c r="EM96" s="410"/>
      <c r="EN96" s="410"/>
      <c r="EO96" s="410"/>
      <c r="EP96" s="410"/>
      <c r="EQ96" s="410"/>
      <c r="ER96" s="410"/>
      <c r="ES96" s="410"/>
      <c r="ET96" s="410"/>
      <c r="EU96" s="410"/>
      <c r="EV96" s="410"/>
      <c r="EW96" s="410"/>
      <c r="EX96" s="410"/>
      <c r="EY96" s="410"/>
      <c r="EZ96" s="410"/>
      <c r="FA96" s="410"/>
      <c r="FB96" s="410"/>
      <c r="FC96" s="410"/>
      <c r="FD96" s="410"/>
      <c r="FE96" s="410"/>
      <c r="FF96" s="410"/>
      <c r="FG96" s="410"/>
      <c r="FH96" s="410"/>
      <c r="FI96" s="410"/>
      <c r="FJ96" s="410"/>
      <c r="FK96" s="410"/>
      <c r="FL96" s="410"/>
      <c r="FM96" s="410"/>
      <c r="FN96" s="410"/>
      <c r="FO96" s="410"/>
      <c r="FP96" s="410"/>
      <c r="FQ96" s="410"/>
      <c r="FR96" s="410"/>
      <c r="FS96" s="410"/>
      <c r="FT96" s="410"/>
      <c r="FU96" s="410"/>
      <c r="FV96" s="410"/>
      <c r="FW96" s="410"/>
      <c r="FX96" s="410"/>
      <c r="FY96" s="410"/>
      <c r="FZ96" s="410"/>
      <c r="GA96" s="410"/>
      <c r="GB96" s="410"/>
      <c r="GC96" s="410"/>
      <c r="GD96" s="410"/>
      <c r="GE96" s="410"/>
      <c r="GF96" s="410"/>
      <c r="GG96" s="410"/>
      <c r="GH96" s="410"/>
      <c r="GI96" s="410"/>
      <c r="GJ96" s="410"/>
      <c r="GK96" s="410"/>
      <c r="GL96" s="410"/>
      <c r="GM96" s="410"/>
      <c r="GN96" s="410"/>
      <c r="GO96" s="410"/>
      <c r="GP96" s="410"/>
      <c r="GQ96" s="410"/>
      <c r="GR96" s="410"/>
    </row>
    <row r="97" spans="47:200" ht="18.75" customHeight="1"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0"/>
      <c r="EH97" s="410"/>
      <c r="EI97" s="410"/>
      <c r="EJ97" s="410"/>
      <c r="EK97" s="410"/>
      <c r="EL97" s="410"/>
      <c r="EM97" s="410"/>
      <c r="EN97" s="410"/>
      <c r="EO97" s="410"/>
      <c r="EP97" s="410"/>
      <c r="EQ97" s="410"/>
      <c r="ER97" s="410"/>
      <c r="ES97" s="410"/>
      <c r="ET97" s="410"/>
      <c r="EU97" s="410"/>
      <c r="EV97" s="410"/>
      <c r="EW97" s="410"/>
      <c r="EX97" s="410"/>
      <c r="EY97" s="410"/>
      <c r="EZ97" s="410"/>
      <c r="FA97" s="410"/>
      <c r="FB97" s="410"/>
      <c r="FC97" s="410"/>
      <c r="FD97" s="410"/>
      <c r="FE97" s="410"/>
      <c r="FF97" s="410"/>
      <c r="FG97" s="410"/>
      <c r="FH97" s="410"/>
      <c r="FI97" s="410"/>
      <c r="FJ97" s="410"/>
      <c r="FK97" s="410"/>
      <c r="FL97" s="410"/>
      <c r="FM97" s="410"/>
      <c r="FN97" s="410"/>
      <c r="FO97" s="410"/>
      <c r="FP97" s="410"/>
      <c r="FQ97" s="410"/>
      <c r="FR97" s="410"/>
      <c r="FS97" s="410"/>
      <c r="FT97" s="410"/>
      <c r="FU97" s="410"/>
      <c r="FV97" s="410"/>
      <c r="FW97" s="410"/>
      <c r="FX97" s="410"/>
      <c r="FY97" s="410"/>
      <c r="FZ97" s="410"/>
      <c r="GA97" s="410"/>
      <c r="GB97" s="410"/>
      <c r="GC97" s="410"/>
      <c r="GD97" s="410"/>
      <c r="GE97" s="410"/>
      <c r="GF97" s="410"/>
      <c r="GG97" s="410"/>
      <c r="GH97" s="410"/>
      <c r="GI97" s="410"/>
      <c r="GJ97" s="410"/>
      <c r="GK97" s="410"/>
      <c r="GL97" s="410"/>
      <c r="GM97" s="410"/>
      <c r="GN97" s="410"/>
      <c r="GO97" s="410"/>
      <c r="GP97" s="410"/>
      <c r="GQ97" s="410"/>
      <c r="GR97" s="410"/>
    </row>
    <row r="98" spans="47:200" ht="18.75" customHeight="1">
      <c r="AU98" s="410"/>
      <c r="AV98" s="410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  <c r="CB98" s="410"/>
      <c r="CC98" s="410"/>
      <c r="CD98" s="410"/>
      <c r="CE98" s="410"/>
      <c r="CF98" s="410"/>
      <c r="CG98" s="410"/>
      <c r="CH98" s="410"/>
      <c r="CI98" s="410"/>
      <c r="CJ98" s="410"/>
      <c r="CK98" s="410"/>
      <c r="CL98" s="410"/>
      <c r="CM98" s="410"/>
      <c r="CN98" s="410"/>
      <c r="CO98" s="410"/>
      <c r="CP98" s="410"/>
      <c r="CQ98" s="410"/>
      <c r="CR98" s="410"/>
      <c r="CS98" s="410"/>
      <c r="CT98" s="410"/>
      <c r="CU98" s="410"/>
      <c r="CV98" s="410"/>
      <c r="CW98" s="410"/>
      <c r="CX98" s="410"/>
      <c r="CY98" s="410"/>
      <c r="CZ98" s="410"/>
      <c r="DA98" s="410"/>
      <c r="DB98" s="410"/>
      <c r="DC98" s="410"/>
      <c r="DD98" s="410"/>
      <c r="DE98" s="410"/>
      <c r="DF98" s="410"/>
      <c r="DG98" s="410"/>
      <c r="DH98" s="410"/>
      <c r="DI98" s="410"/>
      <c r="DJ98" s="410"/>
      <c r="DK98" s="410"/>
      <c r="DL98" s="410"/>
      <c r="DM98" s="410"/>
      <c r="DN98" s="410"/>
      <c r="DO98" s="410"/>
      <c r="DP98" s="410"/>
      <c r="DQ98" s="410"/>
      <c r="DR98" s="410"/>
      <c r="DS98" s="410"/>
      <c r="DT98" s="410"/>
      <c r="DU98" s="410"/>
      <c r="DV98" s="410"/>
      <c r="DW98" s="410"/>
      <c r="DX98" s="410"/>
      <c r="DY98" s="410"/>
      <c r="DZ98" s="410"/>
      <c r="EA98" s="410"/>
      <c r="EB98" s="410"/>
      <c r="EC98" s="410"/>
      <c r="ED98" s="410"/>
      <c r="EE98" s="410"/>
      <c r="EF98" s="410"/>
      <c r="EG98" s="410"/>
      <c r="EH98" s="410"/>
      <c r="EI98" s="410"/>
      <c r="EJ98" s="410"/>
      <c r="EK98" s="410"/>
      <c r="EL98" s="410"/>
      <c r="EM98" s="410"/>
      <c r="EN98" s="410"/>
      <c r="EO98" s="410"/>
      <c r="EP98" s="410"/>
      <c r="EQ98" s="410"/>
      <c r="ER98" s="410"/>
      <c r="ES98" s="410"/>
      <c r="ET98" s="410"/>
      <c r="EU98" s="410"/>
      <c r="EV98" s="410"/>
      <c r="EW98" s="410"/>
      <c r="EX98" s="410"/>
      <c r="EY98" s="410"/>
      <c r="EZ98" s="410"/>
      <c r="FA98" s="410"/>
      <c r="FB98" s="410"/>
      <c r="FC98" s="410"/>
      <c r="FD98" s="410"/>
      <c r="FE98" s="410"/>
      <c r="FF98" s="410"/>
      <c r="FG98" s="410"/>
      <c r="FH98" s="410"/>
      <c r="FI98" s="410"/>
      <c r="FJ98" s="410"/>
      <c r="FK98" s="410"/>
      <c r="FL98" s="410"/>
      <c r="FM98" s="410"/>
      <c r="FN98" s="410"/>
      <c r="FO98" s="410"/>
      <c r="FP98" s="410"/>
      <c r="FQ98" s="410"/>
      <c r="FR98" s="410"/>
      <c r="FS98" s="410"/>
      <c r="FT98" s="410"/>
      <c r="FU98" s="410"/>
      <c r="FV98" s="410"/>
      <c r="FW98" s="410"/>
      <c r="FX98" s="410"/>
      <c r="FY98" s="410"/>
      <c r="FZ98" s="410"/>
      <c r="GA98" s="410"/>
      <c r="GB98" s="410"/>
      <c r="GC98" s="410"/>
      <c r="GD98" s="410"/>
      <c r="GE98" s="410"/>
      <c r="GF98" s="410"/>
      <c r="GG98" s="410"/>
      <c r="GH98" s="410"/>
      <c r="GI98" s="410"/>
      <c r="GJ98" s="410"/>
      <c r="GK98" s="410"/>
      <c r="GL98" s="410"/>
      <c r="GM98" s="410"/>
      <c r="GN98" s="410"/>
      <c r="GO98" s="410"/>
      <c r="GP98" s="410"/>
      <c r="GQ98" s="410"/>
      <c r="GR98" s="410"/>
    </row>
    <row r="99" spans="47:200" ht="18.75" customHeight="1">
      <c r="AU99" s="410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  <c r="BG99" s="410"/>
      <c r="BH99" s="410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  <c r="CB99" s="410"/>
      <c r="CC99" s="410"/>
      <c r="CD99" s="410"/>
      <c r="CE99" s="410"/>
      <c r="CF99" s="410"/>
      <c r="CG99" s="410"/>
      <c r="CH99" s="410"/>
      <c r="CI99" s="410"/>
      <c r="CJ99" s="410"/>
      <c r="CK99" s="410"/>
      <c r="CL99" s="410"/>
      <c r="CM99" s="410"/>
      <c r="CN99" s="410"/>
      <c r="CO99" s="410"/>
      <c r="CP99" s="410"/>
      <c r="CQ99" s="410"/>
      <c r="CR99" s="410"/>
      <c r="CS99" s="410"/>
      <c r="CT99" s="410"/>
      <c r="CU99" s="410"/>
      <c r="CV99" s="410"/>
      <c r="CW99" s="410"/>
      <c r="CX99" s="410"/>
      <c r="CY99" s="410"/>
      <c r="CZ99" s="410"/>
      <c r="DA99" s="410"/>
      <c r="DB99" s="410"/>
      <c r="DC99" s="410"/>
      <c r="DD99" s="410"/>
      <c r="DE99" s="410"/>
      <c r="DF99" s="410"/>
      <c r="DG99" s="410"/>
      <c r="DH99" s="410"/>
      <c r="DI99" s="410"/>
      <c r="DJ99" s="410"/>
      <c r="DK99" s="410"/>
      <c r="DL99" s="410"/>
      <c r="DM99" s="410"/>
      <c r="DN99" s="410"/>
      <c r="DO99" s="410"/>
      <c r="DP99" s="410"/>
      <c r="DQ99" s="410"/>
      <c r="DR99" s="410"/>
      <c r="DS99" s="410"/>
      <c r="DT99" s="410"/>
      <c r="DU99" s="410"/>
      <c r="DV99" s="410"/>
      <c r="DW99" s="410"/>
      <c r="DX99" s="410"/>
      <c r="DY99" s="410"/>
      <c r="DZ99" s="410"/>
      <c r="EA99" s="410"/>
      <c r="EB99" s="410"/>
      <c r="EC99" s="410"/>
      <c r="ED99" s="410"/>
      <c r="EE99" s="410"/>
      <c r="EF99" s="410"/>
      <c r="EG99" s="410"/>
      <c r="EH99" s="410"/>
      <c r="EI99" s="410"/>
      <c r="EJ99" s="410"/>
      <c r="EK99" s="410"/>
      <c r="EL99" s="410"/>
      <c r="EM99" s="410"/>
      <c r="EN99" s="410"/>
      <c r="EO99" s="410"/>
      <c r="EP99" s="410"/>
      <c r="EQ99" s="410"/>
      <c r="ER99" s="410"/>
      <c r="ES99" s="410"/>
      <c r="ET99" s="410"/>
      <c r="EU99" s="410"/>
      <c r="EV99" s="410"/>
      <c r="EW99" s="410"/>
      <c r="EX99" s="410"/>
      <c r="EY99" s="410"/>
      <c r="EZ99" s="410"/>
      <c r="FA99" s="410"/>
      <c r="FB99" s="410"/>
      <c r="FC99" s="410"/>
      <c r="FD99" s="410"/>
      <c r="FE99" s="410"/>
      <c r="FF99" s="410"/>
      <c r="FG99" s="410"/>
      <c r="FH99" s="410"/>
      <c r="FI99" s="410"/>
      <c r="FJ99" s="410"/>
      <c r="FK99" s="410"/>
      <c r="FL99" s="410"/>
      <c r="FM99" s="410"/>
      <c r="FN99" s="410"/>
      <c r="FO99" s="410"/>
      <c r="FP99" s="410"/>
      <c r="FQ99" s="410"/>
      <c r="FR99" s="410"/>
      <c r="FS99" s="410"/>
      <c r="FT99" s="410"/>
      <c r="FU99" s="410"/>
      <c r="FV99" s="410"/>
      <c r="FW99" s="410"/>
      <c r="FX99" s="410"/>
      <c r="FY99" s="410"/>
      <c r="FZ99" s="410"/>
      <c r="GA99" s="410"/>
      <c r="GB99" s="410"/>
      <c r="GC99" s="410"/>
      <c r="GD99" s="410"/>
      <c r="GE99" s="410"/>
      <c r="GF99" s="410"/>
      <c r="GG99" s="410"/>
      <c r="GH99" s="410"/>
      <c r="GI99" s="410"/>
      <c r="GJ99" s="410"/>
      <c r="GK99" s="410"/>
      <c r="GL99" s="410"/>
      <c r="GM99" s="410"/>
      <c r="GN99" s="410"/>
      <c r="GO99" s="410"/>
      <c r="GP99" s="410"/>
      <c r="GQ99" s="410"/>
      <c r="GR99" s="410"/>
    </row>
    <row r="100" spans="47:200" ht="18.75" customHeight="1">
      <c r="AU100" s="410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  <c r="CB100" s="410"/>
      <c r="CC100" s="410"/>
      <c r="CD100" s="410"/>
      <c r="CE100" s="410"/>
      <c r="CF100" s="410"/>
      <c r="CG100" s="410"/>
      <c r="CH100" s="410"/>
      <c r="CI100" s="410"/>
      <c r="CJ100" s="410"/>
      <c r="CK100" s="410"/>
      <c r="CL100" s="410"/>
      <c r="CM100" s="410"/>
      <c r="CN100" s="410"/>
      <c r="CO100" s="410"/>
      <c r="CP100" s="410"/>
      <c r="CQ100" s="410"/>
      <c r="CR100" s="410"/>
      <c r="CS100" s="410"/>
      <c r="CT100" s="410"/>
      <c r="CU100" s="410"/>
      <c r="CV100" s="410"/>
      <c r="CW100" s="410"/>
      <c r="CX100" s="410"/>
      <c r="CY100" s="410"/>
      <c r="CZ100" s="410"/>
      <c r="DA100" s="410"/>
      <c r="DB100" s="410"/>
      <c r="DC100" s="410"/>
      <c r="DD100" s="410"/>
      <c r="DE100" s="410"/>
      <c r="DF100" s="410"/>
      <c r="DG100" s="410"/>
      <c r="DH100" s="410"/>
      <c r="DI100" s="410"/>
      <c r="DJ100" s="410"/>
      <c r="DK100" s="410"/>
      <c r="DL100" s="410"/>
      <c r="DM100" s="410"/>
      <c r="DN100" s="410"/>
      <c r="DO100" s="410"/>
      <c r="DP100" s="410"/>
      <c r="DQ100" s="410"/>
      <c r="DR100" s="410"/>
      <c r="DS100" s="410"/>
      <c r="DT100" s="410"/>
      <c r="DU100" s="410"/>
      <c r="DV100" s="410"/>
      <c r="DW100" s="410"/>
      <c r="DX100" s="410"/>
      <c r="DY100" s="410"/>
      <c r="DZ100" s="410"/>
      <c r="EA100" s="410"/>
      <c r="EB100" s="410"/>
      <c r="EC100" s="410"/>
      <c r="ED100" s="410"/>
      <c r="EE100" s="410"/>
      <c r="EF100" s="410"/>
      <c r="EG100" s="410"/>
      <c r="EH100" s="410"/>
      <c r="EI100" s="410"/>
      <c r="EJ100" s="410"/>
      <c r="EK100" s="410"/>
      <c r="EL100" s="410"/>
      <c r="EM100" s="410"/>
      <c r="EN100" s="410"/>
      <c r="EO100" s="410"/>
      <c r="EP100" s="410"/>
      <c r="EQ100" s="410"/>
      <c r="ER100" s="410"/>
      <c r="ES100" s="410"/>
      <c r="ET100" s="410"/>
      <c r="EU100" s="410"/>
      <c r="EV100" s="410"/>
      <c r="EW100" s="410"/>
      <c r="EX100" s="410"/>
      <c r="EY100" s="410"/>
      <c r="EZ100" s="410"/>
      <c r="FA100" s="410"/>
      <c r="FB100" s="410"/>
      <c r="FC100" s="410"/>
      <c r="FD100" s="410"/>
      <c r="FE100" s="410"/>
      <c r="FF100" s="410"/>
      <c r="FG100" s="410"/>
      <c r="FH100" s="410"/>
      <c r="FI100" s="410"/>
      <c r="FJ100" s="410"/>
      <c r="FK100" s="410"/>
      <c r="FL100" s="410"/>
      <c r="FM100" s="410"/>
      <c r="FN100" s="410"/>
      <c r="FO100" s="410"/>
      <c r="FP100" s="410"/>
      <c r="FQ100" s="410"/>
      <c r="FR100" s="410"/>
      <c r="FS100" s="410"/>
      <c r="FT100" s="410"/>
      <c r="FU100" s="410"/>
      <c r="FV100" s="410"/>
      <c r="FW100" s="410"/>
      <c r="FX100" s="410"/>
      <c r="FY100" s="410"/>
      <c r="FZ100" s="410"/>
      <c r="GA100" s="410"/>
      <c r="GB100" s="410"/>
      <c r="GC100" s="410"/>
      <c r="GD100" s="410"/>
      <c r="GE100" s="410"/>
      <c r="GF100" s="410"/>
      <c r="GG100" s="410"/>
      <c r="GH100" s="410"/>
      <c r="GI100" s="410"/>
      <c r="GJ100" s="410"/>
      <c r="GK100" s="410"/>
      <c r="GL100" s="410"/>
      <c r="GM100" s="410"/>
      <c r="GN100" s="410"/>
      <c r="GO100" s="410"/>
      <c r="GP100" s="410"/>
      <c r="GQ100" s="410"/>
      <c r="GR100" s="410"/>
    </row>
  </sheetData>
  <mergeCells count="36">
    <mergeCell ref="AG28:AK28"/>
    <mergeCell ref="AG29:AK29"/>
    <mergeCell ref="I41:AK41"/>
    <mergeCell ref="I45:AK45"/>
    <mergeCell ref="A5:AK5"/>
    <mergeCell ref="B26:U26"/>
    <mergeCell ref="V26:X26"/>
    <mergeCell ref="Y26:AA26"/>
    <mergeCell ref="AB26:AF26"/>
    <mergeCell ref="AG26:AK26"/>
    <mergeCell ref="AG27:AK27"/>
    <mergeCell ref="A18:AK18"/>
    <mergeCell ref="H22:AK22"/>
    <mergeCell ref="H23:AK23"/>
    <mergeCell ref="B25:U25"/>
    <mergeCell ref="V25:X25"/>
    <mergeCell ref="Y25:AA25"/>
    <mergeCell ref="AB25:AF25"/>
    <mergeCell ref="AG25:AK25"/>
    <mergeCell ref="A12:R13"/>
    <mergeCell ref="A14:R14"/>
    <mergeCell ref="S8:U8"/>
    <mergeCell ref="V8:AK8"/>
    <mergeCell ref="S9:U10"/>
    <mergeCell ref="V9:AK10"/>
    <mergeCell ref="S11:U14"/>
    <mergeCell ref="V11:AK14"/>
    <mergeCell ref="A1:AK1"/>
    <mergeCell ref="D3:AK3"/>
    <mergeCell ref="A7:AK7"/>
    <mergeCell ref="A8:R9"/>
    <mergeCell ref="A10:R10"/>
    <mergeCell ref="A11:B11"/>
    <mergeCell ref="C11:I11"/>
    <mergeCell ref="J11:K11"/>
    <mergeCell ref="L11:R11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256</vt:i4>
      </vt:variant>
    </vt:vector>
  </HeadingPairs>
  <TitlesOfParts>
    <vt:vector size="263" baseType="lpstr">
      <vt:lpstr>Дефектовка</vt:lpstr>
      <vt:lpstr>Смета</vt:lpstr>
      <vt:lpstr>Счёт №1</vt:lpstr>
      <vt:lpstr>КС-2 №1</vt:lpstr>
      <vt:lpstr>КС-3 №1</vt:lpstr>
      <vt:lpstr>Счёт-фактура № 24</vt:lpstr>
      <vt:lpstr>Счёт №2</vt:lpstr>
      <vt:lpstr>Смета!AddAddres</vt:lpstr>
      <vt:lpstr>Смета!AddresObjekta</vt:lpstr>
      <vt:lpstr>'Счёт №1'!AddresPodr</vt:lpstr>
      <vt:lpstr>'Счёт №2'!AddresPodr</vt:lpstr>
      <vt:lpstr>'Счёт-фактура № 24'!AddresPokupatel</vt:lpstr>
      <vt:lpstr>'Счёт-фактура № 24'!AddresProdavza</vt:lpstr>
      <vt:lpstr>'КС-2 №1'!AddresStroyki</vt:lpstr>
      <vt:lpstr>'КС-3 №1'!AddresStroyki</vt:lpstr>
      <vt:lpstr>'Счёт №1'!BankPoluch</vt:lpstr>
      <vt:lpstr>'Счёт №2'!BankPoluch</vt:lpstr>
      <vt:lpstr>'Счёт №1'!BIK</vt:lpstr>
      <vt:lpstr>'Счёт №2'!BIK</vt:lpstr>
      <vt:lpstr>'Счёт №1'!BottomKomment</vt:lpstr>
      <vt:lpstr>'Счёт №2'!BottomKomment</vt:lpstr>
      <vt:lpstr>'Счёт №1'!Buhgalter</vt:lpstr>
      <vt:lpstr>'Счёт №2'!Buhgalter</vt:lpstr>
      <vt:lpstr>'КС-2 №1'!DataDog</vt:lpstr>
      <vt:lpstr>'КС-3 №1'!DataDog</vt:lpstr>
      <vt:lpstr>'Счёт-фактура № 24'!DataDog</vt:lpstr>
      <vt:lpstr>Смета!DataDogovora</vt:lpstr>
      <vt:lpstr>'Счёт №1'!DataDogovora</vt:lpstr>
      <vt:lpstr>'Счёт №2'!DataDogovora</vt:lpstr>
      <vt:lpstr>Смета!DataDopSogl</vt:lpstr>
      <vt:lpstr>'Счёт-фактура № 24'!DataIspravlenie</vt:lpstr>
      <vt:lpstr>'КС-2 №1'!DataKC2</vt:lpstr>
      <vt:lpstr>'КС-3 №1'!DataKC3</vt:lpstr>
      <vt:lpstr>Смета!DataPodpisiEstimate</vt:lpstr>
      <vt:lpstr>'Счёт №1'!DataScheta</vt:lpstr>
      <vt:lpstr>'Счёт №2'!DataScheta</vt:lpstr>
      <vt:lpstr>'Счёт-фактура № 24'!DataSchetFaktura</vt:lpstr>
      <vt:lpstr>Дефектовка!DefName</vt:lpstr>
      <vt:lpstr>'КС-2 №1'!FillRowInvestor</vt:lpstr>
      <vt:lpstr>'КС-3 №1'!FillRowInvestor</vt:lpstr>
      <vt:lpstr>'Счёт-фактура № 24'!FIOBuhgalter</vt:lpstr>
      <vt:lpstr>'Счёт-фактура № 24'!FIOIP</vt:lpstr>
      <vt:lpstr>'Счёт-фактура № 24'!FIORukovoditel</vt:lpstr>
      <vt:lpstr>'Счёт-фактура № 24'!FirstRow</vt:lpstr>
      <vt:lpstr>Смета!FormatEstimate</vt:lpstr>
      <vt:lpstr>'Счёт-фактура № 24'!GruzoOtprav</vt:lpstr>
      <vt:lpstr>'Счёт №1'!GruzoPoluch</vt:lpstr>
      <vt:lpstr>'Счёт №2'!GruzoPoluch</vt:lpstr>
      <vt:lpstr>'Счёт-фактура № 24'!GruzoPoluch</vt:lpstr>
      <vt:lpstr>Дефектовка!IdDefektovki</vt:lpstr>
      <vt:lpstr>'Счёт №1'!IdDokumenta</vt:lpstr>
      <vt:lpstr>'Счёт №2'!IdDokumenta</vt:lpstr>
      <vt:lpstr>'Счёт-фактура № 24'!IdDokumenta</vt:lpstr>
      <vt:lpstr>Смета!IdEstimate</vt:lpstr>
      <vt:lpstr>'КС-2 №1'!IdKC2</vt:lpstr>
      <vt:lpstr>'КС-2 №1'!IdKC3</vt:lpstr>
      <vt:lpstr>'КС-3 №1'!IdKC3</vt:lpstr>
      <vt:lpstr>'КС-2 №1'!IdParentEst</vt:lpstr>
      <vt:lpstr>'Счёт-фактура № 24'!IdParentKC3</vt:lpstr>
      <vt:lpstr>'Счёт №1'!INN</vt:lpstr>
      <vt:lpstr>'Счёт №2'!INN</vt:lpstr>
      <vt:lpstr>'Счёт-фактура № 24'!INNKPPPokupatel</vt:lpstr>
      <vt:lpstr>'Счёт-фактура № 24'!INNKPPProdavza</vt:lpstr>
      <vt:lpstr>'КС-2 №1'!Investor</vt:lpstr>
      <vt:lpstr>'КС-3 №1'!Investor</vt:lpstr>
      <vt:lpstr>'Счёт-фактура № 24'!Ispravlenie</vt:lpstr>
      <vt:lpstr>'Счёт-фактура № 24'!Itog</vt:lpstr>
      <vt:lpstr>'КС-3 №1'!ItogBezNDS</vt:lpstr>
      <vt:lpstr>'Счёт №1'!Itogo</vt:lpstr>
      <vt:lpstr>'Счёт №2'!Itogo</vt:lpstr>
      <vt:lpstr>Дефектовка!ItogoPoRazdelam</vt:lpstr>
      <vt:lpstr>'КС-2 №1'!ItogoPoRazdelam</vt:lpstr>
      <vt:lpstr>Смета!ItogoPoRazdelam</vt:lpstr>
      <vt:lpstr>Дефектовка!ItogoPoRazdelam1</vt:lpstr>
      <vt:lpstr>Дефектовка!ItogoStoimostMaterialov</vt:lpstr>
      <vt:lpstr>'КС-2 №1'!ItogoStoimostMaterialov</vt:lpstr>
      <vt:lpstr>Смета!ItogoStoimostMaterialov</vt:lpstr>
      <vt:lpstr>Дефектовка!ItogoStoimostRabot</vt:lpstr>
      <vt:lpstr>'КС-2 №1'!ItogoStoimostRabot</vt:lpstr>
      <vt:lpstr>Смета!ItogoStoimostRabot</vt:lpstr>
      <vt:lpstr>'КС-3 №1'!ItogPoAktu</vt:lpstr>
      <vt:lpstr>'Счёт №1'!ItogPoSchetu</vt:lpstr>
      <vt:lpstr>'Счёт №2'!ItogPoSchetu</vt:lpstr>
      <vt:lpstr>Дефектовка!KoeffForMaterial</vt:lpstr>
      <vt:lpstr>Дефектовка!KoeffForPrice</vt:lpstr>
      <vt:lpstr>'Счёт №1'!KorrSchet</vt:lpstr>
      <vt:lpstr>'Счёт №2'!KorrSchet</vt:lpstr>
      <vt:lpstr>'Счёт №1'!KPP</vt:lpstr>
      <vt:lpstr>'Счёт №2'!KPP</vt:lpstr>
      <vt:lpstr>Смета!LabelDataPodpisiPodrjadschika</vt:lpstr>
      <vt:lpstr>Смета!LabelDataPodpisiZakazschika</vt:lpstr>
      <vt:lpstr>Смета!LabelEstimate</vt:lpstr>
      <vt:lpstr>'КС-2 №1'!LabelInvestor</vt:lpstr>
      <vt:lpstr>'КС-3 №1'!LabelInvestor</vt:lpstr>
      <vt:lpstr>Смета!LabelItogoPoSmete</vt:lpstr>
      <vt:lpstr>Смета!LabelItogoStMater</vt:lpstr>
      <vt:lpstr>Смета!LabelItogoStRabot</vt:lpstr>
      <vt:lpstr>Смета!LabelKDogovoru</vt:lpstr>
      <vt:lpstr>Смета!LabelNaimenovanie</vt:lpstr>
      <vt:lpstr>Смета!LabelPodpisPodrjadschika</vt:lpstr>
      <vt:lpstr>Смета!LabelPodpisZakazschika</vt:lpstr>
      <vt:lpstr>'КС-2 №1'!LabelPodrjadchik</vt:lpstr>
      <vt:lpstr>'КС-3 №1'!LabelPodrjadchik</vt:lpstr>
      <vt:lpstr>Смета!LabelPodrjadschik</vt:lpstr>
      <vt:lpstr>Смета!LabelPrilogenie</vt:lpstr>
      <vt:lpstr>'КС-2 №1'!LabelStroyka</vt:lpstr>
      <vt:lpstr>'КС-3 №1'!LabelStroyka</vt:lpstr>
      <vt:lpstr>Смета!LabelUrovenPrice</vt:lpstr>
      <vt:lpstr>'КС-2 №1'!LabelZakazchik</vt:lpstr>
      <vt:lpstr>'КС-3 №1'!LabelZakazchik</vt:lpstr>
      <vt:lpstr>Смета!LabelZakazschik</vt:lpstr>
      <vt:lpstr>Дефектовка!LastRowDefektovki</vt:lpstr>
      <vt:lpstr>Смета!LastRowEstimate</vt:lpstr>
      <vt:lpstr>'КС-2 №1'!LastRowKC2</vt:lpstr>
      <vt:lpstr>Смета!MaterialsPlusLimZatr</vt:lpstr>
      <vt:lpstr>'Счёт №1'!Naimenovanie</vt:lpstr>
      <vt:lpstr>'Счёт №2'!Naimenovanie</vt:lpstr>
      <vt:lpstr>Смета!NaimenovanieRabot</vt:lpstr>
      <vt:lpstr>'Счёт-фактура № 24'!NameGruzoOtprav</vt:lpstr>
      <vt:lpstr>'Счёт-фактура № 24'!NameGruzoPoluch</vt:lpstr>
      <vt:lpstr>Смета!NameObjekt</vt:lpstr>
      <vt:lpstr>'Счёт-фактура № 24'!NameParentKC3</vt:lpstr>
      <vt:lpstr>'Счёт №1'!NamePodr</vt:lpstr>
      <vt:lpstr>'Счёт №2'!NamePodr</vt:lpstr>
      <vt:lpstr>Смета!NamePodrjadschika</vt:lpstr>
      <vt:lpstr>'Счёт-фактура № 24'!NamePokupatel</vt:lpstr>
      <vt:lpstr>'Счёт №1'!NamePoluch</vt:lpstr>
      <vt:lpstr>'Счёт №2'!NamePoluch</vt:lpstr>
      <vt:lpstr>'Счёт-фактура № 24'!NameProdavez</vt:lpstr>
      <vt:lpstr>Дефектовка!NameShablonDef</vt:lpstr>
      <vt:lpstr>Смета!NameZakazschika</vt:lpstr>
      <vt:lpstr>'Счёт №1'!NDS</vt:lpstr>
      <vt:lpstr>'Счёт №2'!NDS</vt:lpstr>
      <vt:lpstr>'КС-2 №1'!NumDog</vt:lpstr>
      <vt:lpstr>'КС-3 №1'!NumDog</vt:lpstr>
      <vt:lpstr>'Счёт-фактура № 24'!NumDog</vt:lpstr>
      <vt:lpstr>Смета!NumDogovora</vt:lpstr>
      <vt:lpstr>'Счёт №1'!NumDogovora</vt:lpstr>
      <vt:lpstr>'Счёт №2'!NumDogovora</vt:lpstr>
      <vt:lpstr>'КС-2 №1'!NumDok</vt:lpstr>
      <vt:lpstr>'КС-3 №1'!NumDok</vt:lpstr>
      <vt:lpstr>Смета!NumDopSogl</vt:lpstr>
      <vt:lpstr>Смета!NumEstimate</vt:lpstr>
      <vt:lpstr>'Счёт-фактура № 24'!NumIspravlenie</vt:lpstr>
      <vt:lpstr>Смета!NumPril</vt:lpstr>
      <vt:lpstr>'Счёт №1'!NumScheta</vt:lpstr>
      <vt:lpstr>'Счёт №2'!NumScheta</vt:lpstr>
      <vt:lpstr>'Счёт-фактура № 24'!NumSchetFaktura</vt:lpstr>
      <vt:lpstr>'КС-2 №1'!Objekt</vt:lpstr>
      <vt:lpstr>'Счёт-фактура № 24'!OGRNIP</vt:lpstr>
      <vt:lpstr>'КС-2 №1'!OKPOInvestor</vt:lpstr>
      <vt:lpstr>'КС-3 №1'!OKPOInvestor</vt:lpstr>
      <vt:lpstr>'КС-2 №1'!OKPOPodrjadchik</vt:lpstr>
      <vt:lpstr>'КС-3 №1'!OKPOPodrjadchik</vt:lpstr>
      <vt:lpstr>'КС-2 №1'!OKPOZakazchik</vt:lpstr>
      <vt:lpstr>'КС-3 №1'!OKPOZakazchik</vt:lpstr>
      <vt:lpstr>'КС-2 №1'!OKVDPodrjadchik</vt:lpstr>
      <vt:lpstr>'КС-3 №1'!OKVDPodrjadchik</vt:lpstr>
      <vt:lpstr>'КС-2 №1'!OtchPeriod_Po</vt:lpstr>
      <vt:lpstr>'КС-3 №1'!OtchPeriod_Po</vt:lpstr>
      <vt:lpstr>'КС-2 №1'!OtchPeriod_S</vt:lpstr>
      <vt:lpstr>'КС-3 №1'!OtchPeriod_S</vt:lpstr>
      <vt:lpstr>Дефектовка!PlanStMater</vt:lpstr>
      <vt:lpstr>Дефектовка!PlanStoimost</vt:lpstr>
      <vt:lpstr>Дефектовка!PlanStRabot</vt:lpstr>
      <vt:lpstr>'Счёт-фактура № 24'!PlatRaschDok</vt:lpstr>
      <vt:lpstr>'Счёт-фактура № 24'!PlatRaschDokValue</vt:lpstr>
      <vt:lpstr>'КС-3 №1'!PodpisPodrjadchika</vt:lpstr>
      <vt:lpstr>'КС-3 №1'!PodpisZakazchika</vt:lpstr>
      <vt:lpstr>'КС-2 №1'!Podrjadchik</vt:lpstr>
      <vt:lpstr>'КС-3 №1'!Podrjadchik</vt:lpstr>
      <vt:lpstr>'Счёт №1'!Pokupatel</vt:lpstr>
      <vt:lpstr>'Счёт №2'!Pokupatel</vt:lpstr>
      <vt:lpstr>'Счёт-фактура № 24'!Pokupatel</vt:lpstr>
      <vt:lpstr>Дефектовка!PorNumDok</vt:lpstr>
      <vt:lpstr>Смета!PorNumDok</vt:lpstr>
      <vt:lpstr>'Счёт №1'!PorNumDok</vt:lpstr>
      <vt:lpstr>'Счёт №2'!PorNumDok</vt:lpstr>
      <vt:lpstr>'Счёт-фактура № 24'!PorNumDok</vt:lpstr>
      <vt:lpstr>Дефектовка!PredstavlenieNDS</vt:lpstr>
      <vt:lpstr>'КС-2 №1'!PredstavlenieNDS</vt:lpstr>
      <vt:lpstr>Смета!PredstavlenieNDS</vt:lpstr>
      <vt:lpstr>'КС-2 №1'!Prinjal</vt:lpstr>
      <vt:lpstr>Смета!PrintSostProv</vt:lpstr>
      <vt:lpstr>'Счёт №1'!ProcentAvansa</vt:lpstr>
      <vt:lpstr>'Счёт №2'!ProcentAvansa</vt:lpstr>
      <vt:lpstr>'Счёт-фактура № 24'!Prodavez</vt:lpstr>
      <vt:lpstr>Дефектовка!ProgrammVersion</vt:lpstr>
      <vt:lpstr>'КС-2 №1'!ProgrammVersion</vt:lpstr>
      <vt:lpstr>'КС-3 №1'!ProgrammVersion</vt:lpstr>
      <vt:lpstr>Смета!ProgrammVersion</vt:lpstr>
      <vt:lpstr>'Счёт №1'!ProgrammVersion</vt:lpstr>
      <vt:lpstr>'Счёт №2'!ProgrammVersion</vt:lpstr>
      <vt:lpstr>'Счёт-фактура № 24'!ProgrammVersion</vt:lpstr>
      <vt:lpstr>'Счёт №1'!RaschSchet</vt:lpstr>
      <vt:lpstr>'Счёт №2'!RaschSchet</vt:lpstr>
      <vt:lpstr>'Счёт №1'!Rukovoditel</vt:lpstr>
      <vt:lpstr>'Счёт №2'!Rukovoditel</vt:lpstr>
      <vt:lpstr>'Счёт №1'!Schet</vt:lpstr>
      <vt:lpstr>'Счёт №2'!Schet</vt:lpstr>
      <vt:lpstr>'Счёт-фактура № 24'!SchetFaktura</vt:lpstr>
      <vt:lpstr>'КС-2 №1'!Sdal</vt:lpstr>
      <vt:lpstr>Дефектовка!SmStMater</vt:lpstr>
      <vt:lpstr>Дефектовка!SmStoimost</vt:lpstr>
      <vt:lpstr>Дефектовка!SmStRabot</vt:lpstr>
      <vt:lpstr>Дефектовка!StavkaNDS</vt:lpstr>
      <vt:lpstr>'КС-2 №1'!StavkaNDS</vt:lpstr>
      <vt:lpstr>'КС-3 №1'!StavkaNDS</vt:lpstr>
      <vt:lpstr>Смета!StavkaNDS</vt:lpstr>
      <vt:lpstr>'Счёт №1'!StavkaNDS</vt:lpstr>
      <vt:lpstr>'Счёт №2'!StavkaNDS</vt:lpstr>
      <vt:lpstr>'Счёт-фактура № 24'!StavkaNDS</vt:lpstr>
      <vt:lpstr>'КС-2 №1'!Stroyka</vt:lpstr>
      <vt:lpstr>'КС-3 №1'!Stroyka</vt:lpstr>
      <vt:lpstr>'КС-2 №1'!Summa_NDS</vt:lpstr>
      <vt:lpstr>'КС-2 №1'!Summa_VsegoPoAktu</vt:lpstr>
      <vt:lpstr>'Счёт-фактура № 24'!SummaDog</vt:lpstr>
      <vt:lpstr>'Счёт №1'!SummaDogovora</vt:lpstr>
      <vt:lpstr>'Счёт №2'!SummaDogovora</vt:lpstr>
      <vt:lpstr>Дефектовка!SummaNDS</vt:lpstr>
      <vt:lpstr>'КС-3 №1'!SummaNDS</vt:lpstr>
      <vt:lpstr>Смета!SummaNDS</vt:lpstr>
      <vt:lpstr>'КС-2 №1'!SummaPoDogovoru</vt:lpstr>
      <vt:lpstr>'КС-3 №1'!SummaPoDogovoru</vt:lpstr>
      <vt:lpstr>'Счёт №1'!SumProp</vt:lpstr>
      <vt:lpstr>'Счёт №2'!SumProp</vt:lpstr>
      <vt:lpstr>Дефектовка!TipDokumenta</vt:lpstr>
      <vt:lpstr>'КС-2 №1'!TipDokumenta</vt:lpstr>
      <vt:lpstr>'КС-3 №1'!TipDokumenta</vt:lpstr>
      <vt:lpstr>Смета!TipDokumenta</vt:lpstr>
      <vt:lpstr>'Счёт №1'!TipDokumenta</vt:lpstr>
      <vt:lpstr>'Счёт №2'!TipDokumenta</vt:lpstr>
      <vt:lpstr>'Счёт-фактура № 24'!TipDokumenta</vt:lpstr>
      <vt:lpstr>'Счёт №1'!TopKomment</vt:lpstr>
      <vt:lpstr>'Счёт №2'!TopKomment</vt:lpstr>
      <vt:lpstr>'Счёт №1'!Tsena</vt:lpstr>
      <vt:lpstr>'Счёт №2'!Tsena</vt:lpstr>
      <vt:lpstr>Смета!TypeEstimate</vt:lpstr>
      <vt:lpstr>'Счёт-фактура № 24'!Valuta</vt:lpstr>
      <vt:lpstr>'Счёт-фактура № 24'!ValutaValue</vt:lpstr>
      <vt:lpstr>'Счёт №1'!VidPlatega</vt:lpstr>
      <vt:lpstr>'Счёт №2'!VidPlatega</vt:lpstr>
      <vt:lpstr>'Счёт №1'!VsegoNaimenjvaniy</vt:lpstr>
      <vt:lpstr>'Счёт №2'!VsegoNaimenjvaniy</vt:lpstr>
      <vt:lpstr>Дефектовка!VsegoPoSmete</vt:lpstr>
      <vt:lpstr>Смета!VsegoPoSmete</vt:lpstr>
      <vt:lpstr>'КС-2 №1'!Zakazchik</vt:lpstr>
      <vt:lpstr>'КС-3 №1'!Zakazchik</vt:lpstr>
      <vt:lpstr>Дефектовка!ВНС</vt:lpstr>
      <vt:lpstr>Дефектовка!Заголовки_для_печати</vt:lpstr>
      <vt:lpstr>'КС-2 №1'!Заголовки_для_печати</vt:lpstr>
      <vt:lpstr>Смета!Заголовки_для_печати</vt:lpstr>
      <vt:lpstr>Дефектовка!ЛНИ</vt:lpstr>
      <vt:lpstr>Дефектовка!НР</vt:lpstr>
      <vt:lpstr>Дефектовка!Область_печати</vt:lpstr>
      <vt:lpstr>'КС-2 №1'!Область_печати</vt:lpstr>
      <vt:lpstr>'КС-3 №1'!Область_печати</vt:lpstr>
      <vt:lpstr>Смета!Область_печати</vt:lpstr>
      <vt:lpstr>'Счёт №1'!Область_печати</vt:lpstr>
      <vt:lpstr>'Счёт №2'!Область_печати</vt:lpstr>
      <vt:lpstr>'Счёт-фактура № 24'!Область_печати</vt:lpstr>
      <vt:lpstr>Дефектовка!УЧП</vt:lpstr>
      <vt:lpstr>Дефектовка!УЧР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</dc:creator>
  <cp:lastModifiedBy>Сергей Карев</cp:lastModifiedBy>
  <cp:lastPrinted>2014-04-24T11:22:02Z</cp:lastPrinted>
  <dcterms:created xsi:type="dcterms:W3CDTF">2013-06-04T13:13:44Z</dcterms:created>
  <dcterms:modified xsi:type="dcterms:W3CDTF">2015-02-27T15:24:58Z</dcterms:modified>
</cp:coreProperties>
</file>